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IC Summary" sheetId="1" state="visible" r:id="rId1"/>
    <sheet xmlns:r="http://schemas.openxmlformats.org/officeDocument/2006/relationships" name="Assumptions" sheetId="2" state="visible" r:id="rId2"/>
    <sheet xmlns:r="http://schemas.openxmlformats.org/officeDocument/2006/relationships" name="Cap Table" sheetId="3" state="visible" r:id="rId3"/>
    <sheet xmlns:r="http://schemas.openxmlformats.org/officeDocument/2006/relationships" name="Returns" sheetId="4" state="visible" r:id="rId4"/>
    <sheet xmlns:r="http://schemas.openxmlformats.org/officeDocument/2006/relationships" name="Appendix &amp; Source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3">
    <numFmt numFmtId="164" formatCode="0%;[Red](0%);-"/>
    <numFmt numFmtId="165" formatCode="$0.0;[Red]($0.0);-"/>
    <numFmt numFmtId="166" formatCode="0.0;[Red](0.0);-"/>
    <numFmt numFmtId="167" formatCode="$0.00;[Red]($0.00);-"/>
    <numFmt numFmtId="168" formatCode="0.0%;[Red](0.0%);-"/>
    <numFmt numFmtId="169" formatCode="$0;[Red]($0);-"/>
    <numFmt numFmtId="170" formatCode="0.0x;[Red](0.0x);-"/>
    <numFmt numFmtId="171" formatCode="0.0x"/>
    <numFmt numFmtId="172" formatCode="$0.0"/>
    <numFmt numFmtId="173" formatCode="0.0%"/>
    <numFmt numFmtId="174" formatCode="$0"/>
    <numFmt numFmtId="175" formatCode="$#,##0.0;[Red]($#,##0.0);-"/>
    <numFmt numFmtId="176" formatCode="0.0"/>
  </numFmts>
  <fonts count="25">
    <font>
      <name val="Carlito"/>
      <sz val="11"/>
    </font>
    <font>
      <name val="Carlito"/>
      <b val="1"/>
      <color rgb="FFFFFFFF"/>
      <sz val="14"/>
    </font>
    <font>
      <name val="Carlito"/>
      <i val="1"/>
      <color rgb="FF666666"/>
      <sz val="8"/>
    </font>
    <font>
      <name val="Carlito"/>
      <b val="1"/>
      <color rgb="FFFFFFFF"/>
      <sz val="10"/>
    </font>
    <font>
      <name val="Carlito"/>
      <b val="1"/>
      <color rgb="FF222222"/>
      <sz val="8"/>
    </font>
    <font>
      <name val="Carlito"/>
      <color rgb="FF0000FF"/>
      <sz val="9"/>
    </font>
    <font>
      <name val="Carlito"/>
      <b val="1"/>
      <sz val="8"/>
    </font>
    <font>
      <name val="Carlito"/>
      <color rgb="FF000000"/>
      <sz val="9"/>
    </font>
    <font>
      <name val="Carlito"/>
      <b val="1"/>
      <color rgb="FF222222"/>
      <sz val="11"/>
    </font>
    <font>
      <name val="Carlito"/>
      <color rgb="FF008000"/>
      <sz val="9"/>
    </font>
    <font>
      <name val="Carlito"/>
      <b val="1"/>
      <color rgb="FF008000"/>
      <sz val="9"/>
    </font>
    <font>
      <name val="Carlito"/>
      <b val="1"/>
      <sz val="11"/>
    </font>
    <font>
      <name val="Carlito"/>
      <b val="1"/>
      <color rgb="FFFFFFFF"/>
      <sz val="16"/>
    </font>
    <font>
      <name val="Carlito"/>
      <i val="1"/>
      <color rgb="FF666666"/>
      <sz val="9"/>
    </font>
    <font>
      <name val="Carlito"/>
      <b val="1"/>
      <color rgb="FF008000"/>
      <sz val="13"/>
    </font>
    <font>
      <name val="Carlito"/>
      <color rgb="FF666666"/>
      <sz val="7"/>
    </font>
    <font>
      <name val="Carlito"/>
      <b val="1"/>
      <color rgb="FF17365D"/>
      <sz val="9"/>
    </font>
    <font>
      <name val="Carlito"/>
      <i val="1"/>
      <color rgb="FF555555"/>
      <sz val="8"/>
    </font>
    <font>
      <name val="Carlito"/>
      <color rgb="FF444444"/>
      <sz val="8"/>
    </font>
    <font>
      <name val="Carlito"/>
      <b val="1"/>
      <color rgb="FF008000"/>
      <sz val="8"/>
    </font>
    <font>
      <name val="Carlito"/>
      <b val="1"/>
      <color rgb="FF0000FF"/>
      <sz val="8"/>
    </font>
    <font>
      <name val="Carlito"/>
      <b val="1"/>
      <color rgb="FFFFFFFF"/>
      <sz val="11"/>
    </font>
    <font>
      <name val="Carlito"/>
      <color rgb="FF0000FF"/>
      <sz val="8"/>
    </font>
    <font>
      <name val="Carlito"/>
      <sz val="8"/>
    </font>
    <font>
      <name val="Carlito"/>
      <color rgb="FF008000"/>
      <sz val="8"/>
    </font>
  </fonts>
  <fills count="10">
    <fill>
      <patternFill/>
    </fill>
    <fill>
      <patternFill patternType="gray125"/>
    </fill>
    <fill>
      <patternFill patternType="solid">
        <fgColor rgb="FF17365D"/>
      </patternFill>
    </fill>
    <fill>
      <patternFill patternType="solid">
        <fgColor rgb="FFD9EAF7"/>
      </patternFill>
    </fill>
    <fill>
      <patternFill patternType="solid">
        <fgColor rgb="FFFFF2CC"/>
      </patternFill>
    </fill>
    <fill>
      <patternFill patternType="solid">
        <fgColor rgb="FFFFFFFF"/>
      </patternFill>
    </fill>
    <fill>
      <patternFill patternType="solid">
        <fgColor rgb="FFEEF4FB"/>
      </patternFill>
    </fill>
    <fill>
      <patternFill patternType="solid">
        <fgColor rgb="FF17365D"/>
      </patternFill>
    </fill>
    <fill>
      <patternFill patternType="solid">
        <fgColor rgb="FFEAF1F8"/>
      </patternFill>
    </fill>
    <fill>
      <patternFill patternType="solid">
        <fgColor rgb="FFD9EAF7"/>
      </patternFill>
    </fill>
  </fills>
  <borders count="4">
    <border/>
    <border/>
    <border>
      <top style="thin">
        <color rgb="FF17365D"/>
      </top>
    </border>
    <border>
      <top style="thin">
        <color rgb="FF17365D"/>
      </top>
    </border>
  </borders>
  <cellStyleXfs count="1">
    <xf numFmtId="0" fontId="0" fillId="0" borderId="1"/>
  </cellStyleXfs>
  <cellXfs count="335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lef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left"/>
    </xf>
    <xf numFmtId="0" fontId="1" fillId="2" borderId="1" applyAlignment="1" pivotButton="0" quotePrefix="0" xfId="0">
      <alignment horizontal="left" vertical="center"/>
    </xf>
    <xf numFmtId="0" fontId="2" fillId="0" borderId="0" pivotButton="0" quotePrefix="0" xfId="0"/>
    <xf numFmtId="0" fontId="2" fillId="0" borderId="1" pivotButton="0" quotePrefix="0" xfId="0"/>
    <xf numFmtId="0" fontId="3" fillId="2" borderId="0" pivotButton="0" quotePrefix="0" xfId="0"/>
    <xf numFmtId="0" fontId="3" fillId="2" borderId="0" applyAlignment="1" pivotButton="0" quotePrefix="0" xfId="0">
      <alignment horizontal="left"/>
    </xf>
    <xf numFmtId="0" fontId="3" fillId="2" borderId="0" applyAlignment="1" pivotButton="0" quotePrefix="0" xfId="0">
      <alignment horizontal="left" vertical="center"/>
    </xf>
    <xf numFmtId="0" fontId="3" fillId="2" borderId="1" pivotButton="0" quotePrefix="0" xfId="0"/>
    <xf numFmtId="0" fontId="3" fillId="2" borderId="1" applyAlignment="1" pivotButton="0" quotePrefix="0" xfId="0">
      <alignment horizontal="left"/>
    </xf>
    <xf numFmtId="0" fontId="3" fillId="2" borderId="1" applyAlignment="1" pivotButton="0" quotePrefix="0" xfId="0">
      <alignment horizontal="left" vertical="center"/>
    </xf>
    <xf numFmtId="0" fontId="0" fillId="3" borderId="0" pivotButton="0" quotePrefix="0" xfId="0"/>
    <xf numFmtId="0" fontId="4" fillId="3" borderId="0" pivotButton="0" quotePrefix="0" xfId="0"/>
    <xf numFmtId="0" fontId="0" fillId="3" borderId="1" pivotButton="0" quotePrefix="0" xfId="0"/>
    <xf numFmtId="0" fontId="4" fillId="3" borderId="1" pivotButton="0" quotePrefix="0" xfId="0"/>
    <xf numFmtId="0" fontId="5" fillId="0" borderId="0" pivotButton="0" quotePrefix="0" xfId="0"/>
    <xf numFmtId="0" fontId="5" fillId="0" borderId="1" pivotButton="0" quotePrefix="0" xfId="0"/>
    <xf numFmtId="164" fontId="5" fillId="0" borderId="0" pivotButton="0" quotePrefix="0" xfId="0"/>
    <xf numFmtId="164" fontId="5" fillId="0" borderId="1" pivotButton="0" quotePrefix="0" xfId="0"/>
    <xf numFmtId="165" fontId="5" fillId="0" borderId="0" pivotButton="0" quotePrefix="0" xfId="0"/>
    <xf numFmtId="165" fontId="5" fillId="0" borderId="1" pivotButton="0" quotePrefix="0" xfId="0"/>
    <xf numFmtId="0" fontId="4" fillId="3" borderId="0" applyAlignment="1" pivotButton="0" quotePrefix="0" xfId="0">
      <alignment wrapText="1"/>
    </xf>
    <xf numFmtId="0" fontId="5" fillId="0" borderId="0" applyAlignment="1" pivotButton="0" quotePrefix="0" xfId="0">
      <alignment wrapText="1"/>
    </xf>
    <xf numFmtId="164" fontId="5" fillId="0" borderId="0" applyAlignment="1" pivotButton="0" quotePrefix="0" xfId="0">
      <alignment wrapText="1"/>
    </xf>
    <xf numFmtId="0" fontId="0" fillId="0" borderId="0" applyAlignment="1" pivotButton="0" quotePrefix="0" xfId="0">
      <alignment wrapText="1"/>
    </xf>
    <xf numFmtId="165" fontId="5" fillId="0" borderId="0" applyAlignment="1" pivotButton="0" quotePrefix="0" xfId="0">
      <alignment wrapText="1"/>
    </xf>
    <xf numFmtId="0" fontId="4" fillId="3" borderId="1" applyAlignment="1" pivotButton="0" quotePrefix="0" xfId="0">
      <alignment wrapText="1"/>
    </xf>
    <xf numFmtId="0" fontId="5" fillId="0" borderId="1" applyAlignment="1" pivotButton="0" quotePrefix="0" xfId="0">
      <alignment wrapText="1"/>
    </xf>
    <xf numFmtId="164" fontId="5" fillId="0" borderId="1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165" fontId="5" fillId="0" borderId="1" applyAlignment="1" pivotButton="0" quotePrefix="0" xfId="0">
      <alignment wrapText="1"/>
    </xf>
    <xf numFmtId="0" fontId="6" fillId="3" borderId="0" pivotButton="0" quotePrefix="0" xfId="0"/>
    <xf numFmtId="0" fontId="6" fillId="3" borderId="1" pivotButton="0" quotePrefix="0" xfId="0"/>
    <xf numFmtId="0" fontId="0" fillId="4" borderId="0" pivotButton="0" quotePrefix="0" xfId="0"/>
    <xf numFmtId="0" fontId="5" fillId="4" borderId="0" pivotButton="0" quotePrefix="0" xfId="0"/>
    <xf numFmtId="0" fontId="5" fillId="4" borderId="0" applyAlignment="1" pivotButton="0" quotePrefix="0" xfId="0">
      <alignment horizontal="right"/>
    </xf>
    <xf numFmtId="0" fontId="0" fillId="4" borderId="1" pivotButton="0" quotePrefix="0" xfId="0"/>
    <xf numFmtId="0" fontId="5" fillId="4" borderId="1" pivotButton="0" quotePrefix="0" xfId="0"/>
    <xf numFmtId="0" fontId="5" fillId="4" borderId="1" applyAlignment="1" pivotButton="0" quotePrefix="0" xfId="0">
      <alignment horizontal="right"/>
    </xf>
    <xf numFmtId="0" fontId="0" fillId="5" borderId="0" pivotButton="0" quotePrefix="0" xfId="0"/>
    <xf numFmtId="0" fontId="5" fillId="5" borderId="0" pivotButton="0" quotePrefix="0" xfId="0"/>
    <xf numFmtId="0" fontId="5" fillId="5" borderId="0" applyAlignment="1" pivotButton="0" quotePrefix="0" xfId="0">
      <alignment horizontal="right"/>
    </xf>
    <xf numFmtId="0" fontId="0" fillId="5" borderId="1" pivotButton="0" quotePrefix="0" xfId="0"/>
    <xf numFmtId="0" fontId="5" fillId="5" borderId="1" pivotButton="0" quotePrefix="0" xfId="0"/>
    <xf numFmtId="0" fontId="5" fillId="5" borderId="1" applyAlignment="1" pivotButton="0" quotePrefix="0" xfId="0">
      <alignment horizontal="right"/>
    </xf>
    <xf numFmtId="0" fontId="7" fillId="0" borderId="0" pivotButton="0" quotePrefix="0" xfId="0"/>
    <xf numFmtId="0" fontId="7" fillId="5" borderId="0" applyAlignment="1" pivotButton="0" quotePrefix="0" xfId="0">
      <alignment horizontal="right"/>
    </xf>
    <xf numFmtId="0" fontId="7" fillId="0" borderId="0" applyAlignment="1" pivotButton="0" quotePrefix="0" xfId="0">
      <alignment horizontal="right"/>
    </xf>
    <xf numFmtId="0" fontId="7" fillId="0" borderId="1" pivotButton="0" quotePrefix="0" xfId="0"/>
    <xf numFmtId="0" fontId="7" fillId="5" borderId="1" applyAlignment="1" pivotButton="0" quotePrefix="0" xfId="0">
      <alignment horizontal="right"/>
    </xf>
    <xf numFmtId="0" fontId="7" fillId="0" borderId="1" applyAlignment="1" pivotButton="0" quotePrefix="0" xfId="0">
      <alignment horizontal="right"/>
    </xf>
    <xf numFmtId="165" fontId="5" fillId="4" borderId="0" applyAlignment="1" pivotButton="0" quotePrefix="0" xfId="0">
      <alignment horizontal="right"/>
    </xf>
    <xf numFmtId="165" fontId="7" fillId="0" borderId="0" applyAlignment="1" pivotButton="0" quotePrefix="0" xfId="0">
      <alignment horizontal="right"/>
    </xf>
    <xf numFmtId="165" fontId="5" fillId="4" borderId="1" applyAlignment="1" pivotButton="0" quotePrefix="0" xfId="0">
      <alignment horizontal="right"/>
    </xf>
    <xf numFmtId="165" fontId="7" fillId="0" borderId="1" applyAlignment="1" pivotButton="0" quotePrefix="0" xfId="0">
      <alignment horizontal="right"/>
    </xf>
    <xf numFmtId="166" fontId="7" fillId="5" borderId="0" applyAlignment="1" pivotButton="0" quotePrefix="0" xfId="0">
      <alignment horizontal="right"/>
    </xf>
    <xf numFmtId="166" fontId="7" fillId="5" borderId="1" applyAlignment="1" pivotButton="0" quotePrefix="0" xfId="0">
      <alignment horizontal="right"/>
    </xf>
    <xf numFmtId="167" fontId="7" fillId="0" borderId="0" applyAlignment="1" pivotButton="0" quotePrefix="0" xfId="0">
      <alignment horizontal="right"/>
    </xf>
    <xf numFmtId="167" fontId="7" fillId="0" borderId="1" applyAlignment="1" pivotButton="0" quotePrefix="0" xfId="0">
      <alignment horizontal="right"/>
    </xf>
    <xf numFmtId="168" fontId="7" fillId="0" borderId="0" applyAlignment="1" pivotButton="0" quotePrefix="0" xfId="0">
      <alignment horizontal="right"/>
    </xf>
    <xf numFmtId="168" fontId="7" fillId="0" borderId="1" applyAlignment="1" pivotButton="0" quotePrefix="0" xfId="0">
      <alignment horizontal="right"/>
    </xf>
    <xf numFmtId="169" fontId="5" fillId="4" borderId="0" applyAlignment="1" pivotButton="0" quotePrefix="0" xfId="0">
      <alignment horizontal="right"/>
    </xf>
    <xf numFmtId="169" fontId="5" fillId="4" borderId="1" applyAlignment="1" pivotButton="0" quotePrefix="0" xfId="0">
      <alignment horizontal="right"/>
    </xf>
    <xf numFmtId="164" fontId="5" fillId="4" borderId="0" applyAlignment="1" pivotButton="0" quotePrefix="0" xfId="0">
      <alignment horizontal="right"/>
    </xf>
    <xf numFmtId="164" fontId="5" fillId="4" borderId="1" applyAlignment="1" pivotButton="0" quotePrefix="0" xfId="0">
      <alignment horizontal="right"/>
    </xf>
    <xf numFmtId="166" fontId="5" fillId="4" borderId="0" applyAlignment="1" pivotButton="0" quotePrefix="0" xfId="0">
      <alignment horizontal="right"/>
    </xf>
    <xf numFmtId="166" fontId="5" fillId="4" borderId="1" applyAlignment="1" pivotButton="0" quotePrefix="0" xfId="0">
      <alignment horizontal="right"/>
    </xf>
    <xf numFmtId="170" fontId="7" fillId="0" borderId="0" applyAlignment="1" pivotButton="0" quotePrefix="0" xfId="0">
      <alignment horizontal="right"/>
    </xf>
    <xf numFmtId="170" fontId="7" fillId="0" borderId="1" applyAlignment="1" pivotButton="0" quotePrefix="0" xfId="0">
      <alignment horizontal="right"/>
    </xf>
    <xf numFmtId="164" fontId="5" fillId="5" borderId="0" applyAlignment="1" pivotButton="0" quotePrefix="0" xfId="0">
      <alignment horizontal="right"/>
    </xf>
    <xf numFmtId="164" fontId="5" fillId="5" borderId="1" applyAlignment="1" pivotButton="0" quotePrefix="0" xfId="0">
      <alignment horizontal="right"/>
    </xf>
    <xf numFmtId="0" fontId="0" fillId="0" borderId="2" pivotButton="0" quotePrefix="0" xfId="0"/>
    <xf numFmtId="0" fontId="0" fillId="0" borderId="3" pivotButton="0" quotePrefix="0" xfId="0"/>
    <xf numFmtId="0" fontId="8" fillId="0" borderId="2" pivotButton="0" quotePrefix="0" xfId="0"/>
    <xf numFmtId="0" fontId="8" fillId="0" borderId="3" pivotButton="0" quotePrefix="0" xfId="0"/>
    <xf numFmtId="0" fontId="9" fillId="0" borderId="0" pivotButton="0" quotePrefix="0" xfId="0"/>
    <xf numFmtId="0" fontId="10" fillId="0" borderId="2" pivotButton="0" quotePrefix="0" xfId="0"/>
    <xf numFmtId="0" fontId="9" fillId="0" borderId="0" applyAlignment="1" pivotButton="0" quotePrefix="0" xfId="0">
      <alignment horizontal="right"/>
    </xf>
    <xf numFmtId="0" fontId="10" fillId="0" borderId="2" applyAlignment="1" pivotButton="0" quotePrefix="0" xfId="0">
      <alignment horizontal="right"/>
    </xf>
    <xf numFmtId="0" fontId="9" fillId="0" borderId="1" pivotButton="0" quotePrefix="0" xfId="0"/>
    <xf numFmtId="0" fontId="10" fillId="0" borderId="3" pivotButton="0" quotePrefix="0" xfId="0"/>
    <xf numFmtId="0" fontId="9" fillId="0" borderId="1" applyAlignment="1" pivotButton="0" quotePrefix="0" xfId="0">
      <alignment horizontal="right"/>
    </xf>
    <xf numFmtId="0" fontId="10" fillId="0" borderId="3" applyAlignment="1" pivotButton="0" quotePrefix="0" xfId="0">
      <alignment horizontal="right"/>
    </xf>
    <xf numFmtId="166" fontId="9" fillId="0" borderId="0" applyAlignment="1" pivotButton="0" quotePrefix="0" xfId="0">
      <alignment horizontal="right"/>
    </xf>
    <xf numFmtId="166" fontId="10" fillId="0" borderId="2" applyAlignment="1" pivotButton="0" quotePrefix="0" xfId="0">
      <alignment horizontal="right"/>
    </xf>
    <xf numFmtId="166" fontId="9" fillId="0" borderId="1" applyAlignment="1" pivotButton="0" quotePrefix="0" xfId="0">
      <alignment horizontal="right"/>
    </xf>
    <xf numFmtId="166" fontId="10" fillId="0" borderId="3" applyAlignment="1" pivotButton="0" quotePrefix="0" xfId="0">
      <alignment horizontal="right"/>
    </xf>
    <xf numFmtId="168" fontId="9" fillId="0" borderId="0" applyAlignment="1" pivotButton="0" quotePrefix="0" xfId="0">
      <alignment horizontal="right"/>
    </xf>
    <xf numFmtId="168" fontId="10" fillId="0" borderId="2" applyAlignment="1" pivotButton="0" quotePrefix="0" xfId="0">
      <alignment horizontal="right"/>
    </xf>
    <xf numFmtId="168" fontId="9" fillId="0" borderId="1" applyAlignment="1" pivotButton="0" quotePrefix="0" xfId="0">
      <alignment horizontal="right"/>
    </xf>
    <xf numFmtId="168" fontId="10" fillId="0" borderId="3" applyAlignment="1" pivotButton="0" quotePrefix="0" xfId="0">
      <alignment horizontal="right"/>
    </xf>
    <xf numFmtId="165" fontId="9" fillId="0" borderId="0" applyAlignment="1" pivotButton="0" quotePrefix="0" xfId="0">
      <alignment horizontal="right"/>
    </xf>
    <xf numFmtId="165" fontId="10" fillId="0" borderId="2" applyAlignment="1" pivotButton="0" quotePrefix="0" xfId="0">
      <alignment horizontal="right"/>
    </xf>
    <xf numFmtId="165" fontId="9" fillId="0" borderId="1" applyAlignment="1" pivotButton="0" quotePrefix="0" xfId="0">
      <alignment horizontal="right"/>
    </xf>
    <xf numFmtId="165" fontId="10" fillId="0" borderId="3" applyAlignment="1" pivotButton="0" quotePrefix="0" xfId="0">
      <alignment horizontal="right"/>
    </xf>
    <xf numFmtId="167" fontId="9" fillId="0" borderId="0" applyAlignment="1" pivotButton="0" quotePrefix="0" xfId="0">
      <alignment horizontal="right"/>
    </xf>
    <xf numFmtId="167" fontId="9" fillId="0" borderId="1" applyAlignment="1" pivotButton="0" quotePrefix="0" xfId="0">
      <alignment horizontal="right"/>
    </xf>
    <xf numFmtId="168" fontId="9" fillId="0" borderId="2" applyAlignment="1" pivotButton="0" quotePrefix="0" xfId="0">
      <alignment horizontal="right"/>
    </xf>
    <xf numFmtId="165" fontId="9" fillId="0" borderId="2" applyAlignment="1" pivotButton="0" quotePrefix="0" xfId="0">
      <alignment horizontal="right"/>
    </xf>
    <xf numFmtId="168" fontId="9" fillId="0" borderId="3" applyAlignment="1" pivotButton="0" quotePrefix="0" xfId="0">
      <alignment horizontal="right"/>
    </xf>
    <xf numFmtId="165" fontId="9" fillId="0" borderId="3" applyAlignment="1" pivotButton="0" quotePrefix="0" xfId="0">
      <alignment horizontal="right"/>
    </xf>
    <xf numFmtId="0" fontId="11" fillId="0" borderId="2" pivotButton="0" quotePrefix="0" xfId="0"/>
    <xf numFmtId="0" fontId="11" fillId="0" borderId="3" pivotButton="0" quotePrefix="0" xfId="0"/>
    <xf numFmtId="170" fontId="9" fillId="0" borderId="0" applyAlignment="1" pivotButton="0" quotePrefix="0" xfId="0">
      <alignment horizontal="right"/>
    </xf>
    <xf numFmtId="170" fontId="9" fillId="0" borderId="1" applyAlignment="1" pivotButton="0" quotePrefix="0" xfId="0">
      <alignment horizontal="right"/>
    </xf>
    <xf numFmtId="0" fontId="0" fillId="6" borderId="0" pivotButton="0" quotePrefix="0" xfId="0"/>
    <xf numFmtId="0" fontId="6" fillId="6" borderId="0" pivotButton="0" quotePrefix="0" xfId="0"/>
    <xf numFmtId="0" fontId="0" fillId="6" borderId="1" pivotButton="0" quotePrefix="0" xfId="0"/>
    <xf numFmtId="0" fontId="6" fillId="6" borderId="1" pivotButton="0" quotePrefix="0" xfId="0"/>
    <xf numFmtId="9" fontId="6" fillId="3" borderId="0" pivotButton="0" quotePrefix="0" xfId="0"/>
    <xf numFmtId="9" fontId="6" fillId="3" borderId="1" pivotButton="0" quotePrefix="0" xfId="0"/>
    <xf numFmtId="169" fontId="6" fillId="6" borderId="0" pivotButton="0" quotePrefix="0" xfId="0"/>
    <xf numFmtId="169" fontId="6" fillId="6" borderId="1" pivotButton="0" quotePrefix="0" xfId="0"/>
    <xf numFmtId="170" fontId="0" fillId="0" borderId="0" pivotButton="0" quotePrefix="0" xfId="0"/>
    <xf numFmtId="170" fontId="0" fillId="0" borderId="1" pivotButton="0" quotePrefix="0" xfId="0"/>
    <xf numFmtId="170" fontId="9" fillId="0" borderId="0" pivotButton="0" quotePrefix="0" xfId="0"/>
    <xf numFmtId="170" fontId="9" fillId="0" borderId="1" pivotButton="0" quotePrefix="0" xfId="0"/>
    <xf numFmtId="164" fontId="9" fillId="0" borderId="0" applyAlignment="1" pivotButton="0" quotePrefix="0" xfId="0">
      <alignment horizontal="right"/>
    </xf>
    <xf numFmtId="164" fontId="9" fillId="0" borderId="1" applyAlignment="1" pivotButton="0" quotePrefix="0" xfId="0">
      <alignment horizontal="right"/>
    </xf>
    <xf numFmtId="171" fontId="9" fillId="0" borderId="0" applyAlignment="1" pivotButton="0" quotePrefix="0" xfId="0">
      <alignment horizontal="right"/>
    </xf>
    <xf numFmtId="171" fontId="9" fillId="0" borderId="1" applyAlignment="1" pivotButton="0" quotePrefix="0" xfId="0">
      <alignment horizontal="right"/>
    </xf>
    <xf numFmtId="171" fontId="9" fillId="4" borderId="0" applyAlignment="1" pivotButton="0" quotePrefix="0" xfId="0">
      <alignment horizontal="right"/>
    </xf>
    <xf numFmtId="171" fontId="5" fillId="4" borderId="0" applyAlignment="1" pivotButton="0" quotePrefix="0" xfId="0">
      <alignment horizontal="right"/>
    </xf>
    <xf numFmtId="171" fontId="9" fillId="4" borderId="1" applyAlignment="1" pivotButton="0" quotePrefix="0" xfId="0">
      <alignment horizontal="right"/>
    </xf>
    <xf numFmtId="171" fontId="5" fillId="4" borderId="1" applyAlignment="1" pivotButton="0" quotePrefix="0" xfId="0">
      <alignment horizontal="right"/>
    </xf>
    <xf numFmtId="0" fontId="12" fillId="2" borderId="0" pivotButton="0" quotePrefix="0" xfId="0"/>
    <xf numFmtId="0" fontId="12" fillId="2" borderId="1" pivotButton="0" quotePrefix="0" xfId="0"/>
    <xf numFmtId="0" fontId="13" fillId="0" borderId="0" pivotButton="0" quotePrefix="0" xfId="0"/>
    <xf numFmtId="0" fontId="13" fillId="0" borderId="1" pivotButton="0" quotePrefix="0" xfId="0"/>
    <xf numFmtId="0" fontId="6" fillId="3" borderId="0" applyAlignment="1" pivotButton="0" quotePrefix="0" xfId="0">
      <alignment horizontal="center"/>
    </xf>
    <xf numFmtId="0" fontId="6" fillId="3" borderId="1" applyAlignment="1" pivotButton="0" quotePrefix="0" xfId="0">
      <alignment horizontal="center"/>
    </xf>
    <xf numFmtId="172" fontId="0" fillId="0" borderId="0" pivotButton="0" quotePrefix="0" xfId="0"/>
    <xf numFmtId="172" fontId="0" fillId="0" borderId="1" pivotButton="0" quotePrefix="0" xfId="0"/>
    <xf numFmtId="173" fontId="0" fillId="0" borderId="0" pivotButton="0" quotePrefix="0" xfId="0"/>
    <xf numFmtId="173" fontId="0" fillId="0" borderId="1" pivotButton="0" quotePrefix="0" xfId="0"/>
    <xf numFmtId="174" fontId="0" fillId="0" borderId="0" pivotButton="0" quotePrefix="0" xfId="0"/>
    <xf numFmtId="174" fontId="0" fillId="0" borderId="1" pivotButton="0" quotePrefix="0" xfId="0"/>
    <xf numFmtId="171" fontId="0" fillId="0" borderId="0" pivotButton="0" quotePrefix="0" xfId="0"/>
    <xf numFmtId="171" fontId="0" fillId="0" borderId="1" pivotButton="0" quotePrefix="0" xfId="0"/>
    <xf numFmtId="172" fontId="9" fillId="0" borderId="0" pivotButton="0" quotePrefix="0" xfId="0"/>
    <xf numFmtId="173" fontId="9" fillId="0" borderId="0" pivotButton="0" quotePrefix="0" xfId="0"/>
    <xf numFmtId="174" fontId="9" fillId="0" borderId="0" pivotButton="0" quotePrefix="0" xfId="0"/>
    <xf numFmtId="171" fontId="9" fillId="0" borderId="0" pivotButton="0" quotePrefix="0" xfId="0"/>
    <xf numFmtId="172" fontId="9" fillId="0" borderId="0" applyAlignment="1" pivotButton="0" quotePrefix="0" xfId="0">
      <alignment horizontal="right"/>
    </xf>
    <xf numFmtId="173" fontId="9" fillId="0" borderId="0" applyAlignment="1" pivotButton="0" quotePrefix="0" xfId="0">
      <alignment horizontal="right"/>
    </xf>
    <xf numFmtId="174" fontId="9" fillId="0" borderId="0" applyAlignment="1" pivotButton="0" quotePrefix="0" xfId="0">
      <alignment horizontal="right"/>
    </xf>
    <xf numFmtId="172" fontId="9" fillId="0" borderId="1" pivotButton="0" quotePrefix="0" xfId="0"/>
    <xf numFmtId="173" fontId="9" fillId="0" borderId="1" pivotButton="0" quotePrefix="0" xfId="0"/>
    <xf numFmtId="174" fontId="9" fillId="0" borderId="1" pivotButton="0" quotePrefix="0" xfId="0"/>
    <xf numFmtId="171" fontId="9" fillId="0" borderId="1" pivotButton="0" quotePrefix="0" xfId="0"/>
    <xf numFmtId="172" fontId="9" fillId="0" borderId="1" applyAlignment="1" pivotButton="0" quotePrefix="0" xfId="0">
      <alignment horizontal="right"/>
    </xf>
    <xf numFmtId="173" fontId="9" fillId="0" borderId="1" applyAlignment="1" pivotButton="0" quotePrefix="0" xfId="0">
      <alignment horizontal="right"/>
    </xf>
    <xf numFmtId="174" fontId="9" fillId="0" borderId="1" applyAlignment="1" pivotButton="0" quotePrefix="0" xfId="0">
      <alignment horizontal="right"/>
    </xf>
    <xf numFmtId="172" fontId="14" fillId="0" borderId="0" applyAlignment="1" pivotButton="0" quotePrefix="0" xfId="0">
      <alignment horizontal="right"/>
    </xf>
    <xf numFmtId="173" fontId="14" fillId="0" borderId="0" applyAlignment="1" pivotButton="0" quotePrefix="0" xfId="0">
      <alignment horizontal="right"/>
    </xf>
    <xf numFmtId="174" fontId="14" fillId="0" borderId="0" applyAlignment="1" pivotButton="0" quotePrefix="0" xfId="0">
      <alignment horizontal="right"/>
    </xf>
    <xf numFmtId="171" fontId="14" fillId="0" borderId="0" applyAlignment="1" pivotButton="0" quotePrefix="0" xfId="0">
      <alignment horizontal="right"/>
    </xf>
    <xf numFmtId="172" fontId="14" fillId="0" borderId="1" applyAlignment="1" pivotButton="0" quotePrefix="0" xfId="0">
      <alignment horizontal="right"/>
    </xf>
    <xf numFmtId="173" fontId="14" fillId="0" borderId="1" applyAlignment="1" pivotButton="0" quotePrefix="0" xfId="0">
      <alignment horizontal="right"/>
    </xf>
    <xf numFmtId="174" fontId="14" fillId="0" borderId="1" applyAlignment="1" pivotButton="0" quotePrefix="0" xfId="0">
      <alignment horizontal="right"/>
    </xf>
    <xf numFmtId="171" fontId="14" fillId="0" borderId="1" applyAlignment="1" pivotButton="0" quotePrefix="0" xfId="0">
      <alignment horizontal="right"/>
    </xf>
    <xf numFmtId="0" fontId="15" fillId="0" borderId="0" pivotButton="0" quotePrefix="0" xfId="0"/>
    <xf numFmtId="0" fontId="15" fillId="0" borderId="0" applyAlignment="1" pivotButton="0" quotePrefix="0" xfId="0">
      <alignment horizontal="center"/>
    </xf>
    <xf numFmtId="0" fontId="15" fillId="0" borderId="1" pivotButton="0" quotePrefix="0" xfId="0"/>
    <xf numFmtId="0" fontId="15" fillId="0" borderId="1" applyAlignment="1" pivotButton="0" quotePrefix="0" xfId="0">
      <alignment horizontal="center"/>
    </xf>
    <xf numFmtId="0" fontId="6" fillId="3" borderId="0" applyAlignment="1" pivotButton="0" quotePrefix="0" xfId="0">
      <alignment wrapText="1"/>
    </xf>
    <xf numFmtId="0" fontId="6" fillId="3" borderId="1" applyAlignment="1" pivotButton="0" quotePrefix="0" xfId="0">
      <alignment wrapText="1"/>
    </xf>
    <xf numFmtId="0" fontId="16" fillId="0" borderId="0" applyAlignment="1" pivotButton="0" quotePrefix="0" xfId="0">
      <alignment wrapText="1"/>
    </xf>
    <xf numFmtId="0" fontId="16" fillId="0" borderId="1" applyAlignment="1" pivotButton="0" quotePrefix="0" xfId="0">
      <alignment wrapText="1"/>
    </xf>
    <xf numFmtId="0" fontId="17" fillId="6" borderId="0" pivotButton="0" quotePrefix="0" xfId="0"/>
    <xf numFmtId="0" fontId="17" fillId="6" borderId="0" applyAlignment="1" pivotButton="0" quotePrefix="0" xfId="0">
      <alignment wrapText="1"/>
    </xf>
    <xf numFmtId="0" fontId="17" fillId="6" borderId="1" pivotButton="0" quotePrefix="0" xfId="0"/>
    <xf numFmtId="0" fontId="17" fillId="6" borderId="1" applyAlignment="1" pivotButton="0" quotePrefix="0" xfId="0">
      <alignment wrapText="1"/>
    </xf>
    <xf numFmtId="0" fontId="12" fillId="2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  <xf numFmtId="0" fontId="13" fillId="0" borderId="0" applyAlignment="1" pivotButton="0" quotePrefix="0" xfId="0">
      <alignment vertical="center"/>
    </xf>
    <xf numFmtId="0" fontId="6" fillId="3" borderId="0" applyAlignment="1" pivotButton="0" quotePrefix="0" xfId="0">
      <alignment horizontal="center" vertical="center"/>
    </xf>
    <xf numFmtId="172" fontId="14" fillId="0" borderId="0" applyAlignment="1" pivotButton="0" quotePrefix="0" xfId="0">
      <alignment horizontal="right" vertical="center"/>
    </xf>
    <xf numFmtId="173" fontId="14" fillId="0" borderId="0" applyAlignment="1" pivotButton="0" quotePrefix="0" xfId="0">
      <alignment horizontal="right" vertical="center"/>
    </xf>
    <xf numFmtId="174" fontId="14" fillId="0" borderId="0" applyAlignment="1" pivotButton="0" quotePrefix="0" xfId="0">
      <alignment horizontal="right" vertical="center"/>
    </xf>
    <xf numFmtId="171" fontId="14" fillId="0" borderId="0" applyAlignment="1" pivotButton="0" quotePrefix="0" xfId="0">
      <alignment horizontal="right" vertical="center"/>
    </xf>
    <xf numFmtId="0" fontId="15" fillId="0" borderId="0" applyAlignment="1" pivotButton="0" quotePrefix="0" xfId="0">
      <alignment horizontal="center" vertical="center"/>
    </xf>
    <xf numFmtId="0" fontId="6" fillId="3" borderId="0" applyAlignment="1" pivotButton="0" quotePrefix="0" xfId="0">
      <alignment vertical="center" wrapText="1"/>
    </xf>
    <xf numFmtId="0" fontId="16" fillId="0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center" wrapText="1"/>
    </xf>
    <xf numFmtId="0" fontId="17" fillId="6" borderId="0" applyAlignment="1" pivotButton="0" quotePrefix="0" xfId="0">
      <alignment vertical="center" wrapText="1"/>
    </xf>
    <xf numFmtId="0" fontId="12" fillId="2" borderId="1" applyAlignment="1" pivotButton="0" quotePrefix="0" xfId="0">
      <alignment vertical="center"/>
    </xf>
    <xf numFmtId="0" fontId="0" fillId="0" borderId="1" applyAlignment="1" pivotButton="0" quotePrefix="0" xfId="0">
      <alignment vertical="center"/>
    </xf>
    <xf numFmtId="0" fontId="13" fillId="0" borderId="1" applyAlignment="1" pivotButton="0" quotePrefix="0" xfId="0">
      <alignment vertical="center"/>
    </xf>
    <xf numFmtId="0" fontId="6" fillId="3" borderId="1" applyAlignment="1" pivotButton="0" quotePrefix="0" xfId="0">
      <alignment horizontal="center" vertical="center"/>
    </xf>
    <xf numFmtId="172" fontId="14" fillId="0" borderId="1" applyAlignment="1" pivotButton="0" quotePrefix="0" xfId="0">
      <alignment horizontal="right" vertical="center"/>
    </xf>
    <xf numFmtId="173" fontId="14" fillId="0" borderId="1" applyAlignment="1" pivotButton="0" quotePrefix="0" xfId="0">
      <alignment horizontal="right" vertical="center"/>
    </xf>
    <xf numFmtId="174" fontId="14" fillId="0" borderId="1" applyAlignment="1" pivotButton="0" quotePrefix="0" xfId="0">
      <alignment horizontal="right" vertical="center"/>
    </xf>
    <xf numFmtId="171" fontId="14" fillId="0" borderId="1" applyAlignment="1" pivotButton="0" quotePrefix="0" xfId="0">
      <alignment horizontal="right" vertical="center"/>
    </xf>
    <xf numFmtId="0" fontId="15" fillId="0" borderId="1" applyAlignment="1" pivotButton="0" quotePrefix="0" xfId="0">
      <alignment horizontal="center" vertical="center"/>
    </xf>
    <xf numFmtId="0" fontId="6" fillId="3" borderId="1" applyAlignment="1" pivotButton="0" quotePrefix="0" xfId="0">
      <alignment vertical="center" wrapText="1"/>
    </xf>
    <xf numFmtId="0" fontId="16" fillId="0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  <xf numFmtId="0" fontId="17" fillId="6" borderId="1" applyAlignment="1" pivotButton="0" quotePrefix="0" xfId="0">
      <alignment vertical="center" wrapText="1"/>
    </xf>
    <xf numFmtId="0" fontId="2" fillId="0" borderId="0" applyAlignment="1" pivotButton="0" quotePrefix="0" xfId="0">
      <alignment vertical="center"/>
    </xf>
    <xf numFmtId="0" fontId="4" fillId="3" borderId="0" applyAlignment="1" pivotButton="0" quotePrefix="0" xfId="0">
      <alignment vertical="center" wrapText="1"/>
    </xf>
    <xf numFmtId="0" fontId="5" fillId="0" borderId="0" applyAlignment="1" pivotButton="0" quotePrefix="0" xfId="0">
      <alignment vertical="center" wrapText="1"/>
    </xf>
    <xf numFmtId="164" fontId="5" fillId="0" borderId="0" applyAlignment="1" pivotButton="0" quotePrefix="0" xfId="0">
      <alignment vertical="center" wrapText="1"/>
    </xf>
    <xf numFmtId="165" fontId="5" fillId="0" borderId="0" applyAlignment="1" pivotButton="0" quotePrefix="0" xfId="0">
      <alignment vertical="center" wrapText="1"/>
    </xf>
    <xf numFmtId="0" fontId="6" fillId="3" borderId="0" applyAlignment="1" pivotButton="0" quotePrefix="0" xfId="0">
      <alignment vertical="center"/>
    </xf>
    <xf numFmtId="165" fontId="5" fillId="4" borderId="0" applyAlignment="1" pivotButton="0" quotePrefix="0" xfId="0">
      <alignment horizontal="right" vertical="center"/>
    </xf>
    <xf numFmtId="165" fontId="7" fillId="0" borderId="0" applyAlignment="1" pivotButton="0" quotePrefix="0" xfId="0">
      <alignment horizontal="right" vertical="center"/>
    </xf>
    <xf numFmtId="166" fontId="7" fillId="5" borderId="0" applyAlignment="1" pivotButton="0" quotePrefix="0" xfId="0">
      <alignment horizontal="right" vertical="center"/>
    </xf>
    <xf numFmtId="167" fontId="7" fillId="0" borderId="0" applyAlignment="1" pivotButton="0" quotePrefix="0" xfId="0">
      <alignment horizontal="right" vertical="center"/>
    </xf>
    <xf numFmtId="168" fontId="7" fillId="0" borderId="0" applyAlignment="1" pivotButton="0" quotePrefix="0" xfId="0">
      <alignment horizontal="right" vertical="center"/>
    </xf>
    <xf numFmtId="169" fontId="5" fillId="4" borderId="0" applyAlignment="1" pivotButton="0" quotePrefix="0" xfId="0">
      <alignment horizontal="right" vertical="center"/>
    </xf>
    <xf numFmtId="164" fontId="5" fillId="4" borderId="0" applyAlignment="1" pivotButton="0" quotePrefix="0" xfId="0">
      <alignment horizontal="right" vertical="center"/>
    </xf>
    <xf numFmtId="166" fontId="5" fillId="4" borderId="0" applyAlignment="1" pivotButton="0" quotePrefix="0" xfId="0">
      <alignment horizontal="right" vertical="center"/>
    </xf>
    <xf numFmtId="170" fontId="7" fillId="0" borderId="0" applyAlignment="1" pivotButton="0" quotePrefix="0" xfId="0">
      <alignment horizontal="right" vertical="center"/>
    </xf>
    <xf numFmtId="164" fontId="5" fillId="5" borderId="0" applyAlignment="1" pivotButton="0" quotePrefix="0" xfId="0">
      <alignment horizontal="right" vertical="center"/>
    </xf>
    <xf numFmtId="0" fontId="2" fillId="0" borderId="1" applyAlignment="1" pivotButton="0" quotePrefix="0" xfId="0">
      <alignment vertical="center"/>
    </xf>
    <xf numFmtId="0" fontId="4" fillId="3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center" wrapText="1"/>
    </xf>
    <xf numFmtId="164" fontId="5" fillId="0" borderId="1" applyAlignment="1" pivotButton="0" quotePrefix="0" xfId="0">
      <alignment vertical="center" wrapText="1"/>
    </xf>
    <xf numFmtId="165" fontId="5" fillId="0" borderId="1" applyAlignment="1" pivotButton="0" quotePrefix="0" xfId="0">
      <alignment vertical="center" wrapText="1"/>
    </xf>
    <xf numFmtId="0" fontId="6" fillId="3" borderId="1" applyAlignment="1" pivotButton="0" quotePrefix="0" xfId="0">
      <alignment vertical="center"/>
    </xf>
    <xf numFmtId="165" fontId="5" fillId="4" borderId="1" applyAlignment="1" pivotButton="0" quotePrefix="0" xfId="0">
      <alignment horizontal="right" vertical="center"/>
    </xf>
    <xf numFmtId="165" fontId="7" fillId="0" borderId="1" applyAlignment="1" pivotButton="0" quotePrefix="0" xfId="0">
      <alignment horizontal="right" vertical="center"/>
    </xf>
    <xf numFmtId="166" fontId="7" fillId="5" borderId="1" applyAlignment="1" pivotButton="0" quotePrefix="0" xfId="0">
      <alignment horizontal="right" vertical="center"/>
    </xf>
    <xf numFmtId="167" fontId="7" fillId="0" borderId="1" applyAlignment="1" pivotButton="0" quotePrefix="0" xfId="0">
      <alignment horizontal="right" vertical="center"/>
    </xf>
    <xf numFmtId="168" fontId="7" fillId="0" borderId="1" applyAlignment="1" pivotButton="0" quotePrefix="0" xfId="0">
      <alignment horizontal="right" vertical="center"/>
    </xf>
    <xf numFmtId="169" fontId="5" fillId="4" borderId="1" applyAlignment="1" pivotButton="0" quotePrefix="0" xfId="0">
      <alignment horizontal="right" vertical="center"/>
    </xf>
    <xf numFmtId="164" fontId="5" fillId="4" borderId="1" applyAlignment="1" pivotButton="0" quotePrefix="0" xfId="0">
      <alignment horizontal="right" vertical="center"/>
    </xf>
    <xf numFmtId="166" fontId="5" fillId="4" borderId="1" applyAlignment="1" pivotButton="0" quotePrefix="0" xfId="0">
      <alignment horizontal="right" vertical="center"/>
    </xf>
    <xf numFmtId="170" fontId="7" fillId="0" borderId="1" applyAlignment="1" pivotButton="0" quotePrefix="0" xfId="0">
      <alignment horizontal="right" vertical="center"/>
    </xf>
    <xf numFmtId="164" fontId="5" fillId="5" borderId="1" applyAlignment="1" pivotButton="0" quotePrefix="0" xfId="0">
      <alignment horizontal="right" vertical="center"/>
    </xf>
    <xf numFmtId="0" fontId="1" fillId="2" borderId="0" applyAlignment="1" pivotButton="0" quotePrefix="0" xfId="0">
      <alignment vertical="center"/>
    </xf>
    <xf numFmtId="166" fontId="9" fillId="0" borderId="0" applyAlignment="1" pivotButton="0" quotePrefix="0" xfId="0">
      <alignment horizontal="right" vertical="center"/>
    </xf>
    <xf numFmtId="168" fontId="9" fillId="0" borderId="0" applyAlignment="1" pivotButton="0" quotePrefix="0" xfId="0">
      <alignment horizontal="right" vertical="center"/>
    </xf>
    <xf numFmtId="165" fontId="9" fillId="0" borderId="0" applyAlignment="1" pivotButton="0" quotePrefix="0" xfId="0">
      <alignment horizontal="right" vertical="center"/>
    </xf>
    <xf numFmtId="167" fontId="9" fillId="0" borderId="0" applyAlignment="1" pivotButton="0" quotePrefix="0" xfId="0">
      <alignment horizontal="right" vertical="center"/>
    </xf>
    <xf numFmtId="0" fontId="8" fillId="0" borderId="2" applyAlignment="1" pivotButton="0" quotePrefix="0" xfId="0">
      <alignment vertical="center"/>
    </xf>
    <xf numFmtId="166" fontId="10" fillId="0" borderId="2" applyAlignment="1" pivotButton="0" quotePrefix="0" xfId="0">
      <alignment horizontal="right" vertical="center"/>
    </xf>
    <xf numFmtId="168" fontId="10" fillId="0" borderId="2" applyAlignment="1" pivotButton="0" quotePrefix="0" xfId="0">
      <alignment horizontal="right" vertical="center"/>
    </xf>
    <xf numFmtId="165" fontId="10" fillId="0" borderId="2" applyAlignment="1" pivotButton="0" quotePrefix="0" xfId="0">
      <alignment horizontal="right" vertical="center"/>
    </xf>
    <xf numFmtId="0" fontId="10" fillId="0" borderId="2" applyAlignment="1" pivotButton="0" quotePrefix="0" xfId="0">
      <alignment horizontal="right" vertical="center"/>
    </xf>
    <xf numFmtId="0" fontId="11" fillId="0" borderId="2" applyAlignment="1" pivotButton="0" quotePrefix="0" xfId="0">
      <alignment vertical="center"/>
    </xf>
    <xf numFmtId="0" fontId="1" fillId="2" borderId="1" applyAlignment="1" pivotButton="0" quotePrefix="0" xfId="0">
      <alignment vertical="center"/>
    </xf>
    <xf numFmtId="166" fontId="9" fillId="0" borderId="1" applyAlignment="1" pivotButton="0" quotePrefix="0" xfId="0">
      <alignment horizontal="right" vertical="center"/>
    </xf>
    <xf numFmtId="168" fontId="9" fillId="0" borderId="1" applyAlignment="1" pivotButton="0" quotePrefix="0" xfId="0">
      <alignment horizontal="right" vertical="center"/>
    </xf>
    <xf numFmtId="165" fontId="9" fillId="0" borderId="1" applyAlignment="1" pivotButton="0" quotePrefix="0" xfId="0">
      <alignment horizontal="right" vertical="center"/>
    </xf>
    <xf numFmtId="167" fontId="9" fillId="0" borderId="1" applyAlignment="1" pivotButton="0" quotePrefix="0" xfId="0">
      <alignment horizontal="right" vertical="center"/>
    </xf>
    <xf numFmtId="0" fontId="8" fillId="0" borderId="3" applyAlignment="1" pivotButton="0" quotePrefix="0" xfId="0">
      <alignment vertical="center"/>
    </xf>
    <xf numFmtId="166" fontId="10" fillId="0" borderId="3" applyAlignment="1" pivotButton="0" quotePrefix="0" xfId="0">
      <alignment horizontal="right" vertical="center"/>
    </xf>
    <xf numFmtId="168" fontId="10" fillId="0" borderId="3" applyAlignment="1" pivotButton="0" quotePrefix="0" xfId="0">
      <alignment horizontal="right" vertical="center"/>
    </xf>
    <xf numFmtId="165" fontId="10" fillId="0" borderId="3" applyAlignment="1" pivotButton="0" quotePrefix="0" xfId="0">
      <alignment horizontal="right" vertical="center"/>
    </xf>
    <xf numFmtId="0" fontId="10" fillId="0" borderId="3" applyAlignment="1" pivotButton="0" quotePrefix="0" xfId="0">
      <alignment horizontal="right" vertical="center"/>
    </xf>
    <xf numFmtId="0" fontId="11" fillId="0" borderId="3" applyAlignment="1" pivotButton="0" quotePrefix="0" xfId="0">
      <alignment vertical="center"/>
    </xf>
    <xf numFmtId="170" fontId="9" fillId="0" borderId="0" applyAlignment="1" pivotButton="0" quotePrefix="0" xfId="0">
      <alignment horizontal="right" vertical="center"/>
    </xf>
    <xf numFmtId="9" fontId="6" fillId="3" borderId="0" applyAlignment="1" pivotButton="0" quotePrefix="0" xfId="0">
      <alignment vertical="center"/>
    </xf>
    <xf numFmtId="169" fontId="6" fillId="6" borderId="0" applyAlignment="1" pivotButton="0" quotePrefix="0" xfId="0">
      <alignment vertical="center"/>
    </xf>
    <xf numFmtId="0" fontId="9" fillId="0" borderId="0" applyAlignment="1" pivotButton="0" quotePrefix="0" xfId="0">
      <alignment horizontal="right" vertical="center"/>
    </xf>
    <xf numFmtId="164" fontId="9" fillId="0" borderId="0" applyAlignment="1" pivotButton="0" quotePrefix="0" xfId="0">
      <alignment horizontal="right" vertical="center"/>
    </xf>
    <xf numFmtId="171" fontId="5" fillId="4" borderId="0" applyAlignment="1" pivotButton="0" quotePrefix="0" xfId="0">
      <alignment horizontal="right" vertical="center"/>
    </xf>
    <xf numFmtId="0" fontId="0" fillId="0" borderId="0" pivotButton="0" quotePrefix="0" xfId="0"/>
    <xf numFmtId="0" fontId="0" fillId="7" borderId="0" pivotButton="0" quotePrefix="0" xfId="0"/>
    <xf numFmtId="0" fontId="12" fillId="7" borderId="0" pivotButton="0" quotePrefix="0" xfId="0"/>
    <xf numFmtId="0" fontId="12" fillId="7" borderId="0" applyAlignment="1" pivotButton="0" quotePrefix="0" xfId="0">
      <alignment horizontal="left"/>
    </xf>
    <xf numFmtId="0" fontId="12" fillId="7" borderId="0" applyAlignment="1" pivotButton="0" quotePrefix="0" xfId="0">
      <alignment horizontal="left" vertical="center"/>
    </xf>
    <xf numFmtId="0" fontId="13" fillId="0" borderId="0" applyAlignment="1" pivotButton="0" quotePrefix="0" xfId="0">
      <alignment wrapText="1"/>
    </xf>
    <xf numFmtId="0" fontId="0" fillId="8" borderId="0" pivotButton="0" quotePrefix="0" xfId="0"/>
    <xf numFmtId="0" fontId="18" fillId="8" borderId="0" pivotButton="0" quotePrefix="0" xfId="0"/>
    <xf numFmtId="0" fontId="18" fillId="8" borderId="0" applyAlignment="1" pivotButton="0" quotePrefix="0" xfId="0">
      <alignment wrapText="1"/>
    </xf>
    <xf numFmtId="0" fontId="19" fillId="8" borderId="0" applyAlignment="1" pivotButton="0" quotePrefix="0" xfId="0">
      <alignment wrapText="1"/>
    </xf>
    <xf numFmtId="0" fontId="20" fillId="8" borderId="0" applyAlignment="1" pivotButton="0" quotePrefix="0" xfId="0">
      <alignment wrapText="1"/>
    </xf>
    <xf numFmtId="0" fontId="21" fillId="7" borderId="0" pivotButton="0" quotePrefix="0" xfId="0"/>
    <xf numFmtId="0" fontId="0" fillId="9" borderId="0" pivotButton="0" quotePrefix="0" xfId="0"/>
    <xf numFmtId="0" fontId="11" fillId="9" borderId="0" pivotButton="0" quotePrefix="0" xfId="0"/>
    <xf numFmtId="0" fontId="11" fillId="9" borderId="0" applyAlignment="1" pivotButton="0" quotePrefix="0" xfId="0">
      <alignment wrapText="1"/>
    </xf>
    <xf numFmtId="0" fontId="22" fillId="0" borderId="0" pivotButton="0" quotePrefix="0" xfId="0"/>
    <xf numFmtId="0" fontId="22" fillId="0" borderId="0" applyAlignment="1" pivotButton="0" quotePrefix="0" xfId="0">
      <alignment wrapText="1"/>
    </xf>
    <xf numFmtId="0" fontId="23" fillId="0" borderId="0" pivotButton="0" quotePrefix="0" xfId="0"/>
    <xf numFmtId="0" fontId="23" fillId="0" borderId="0" applyAlignment="1" pivotButton="0" quotePrefix="0" xfId="0">
      <alignment wrapText="1"/>
    </xf>
    <xf numFmtId="0" fontId="24" fillId="0" borderId="0" applyAlignment="1" pivotButton="0" quotePrefix="0" xfId="0">
      <alignment wrapText="1"/>
    </xf>
    <xf numFmtId="9" fontId="24" fillId="0" borderId="0" applyAlignment="1" pivotButton="0" quotePrefix="0" xfId="0">
      <alignment wrapText="1"/>
    </xf>
    <xf numFmtId="175" fontId="24" fillId="0" borderId="0" applyAlignment="1" pivotButton="0" quotePrefix="0" xfId="0">
      <alignment wrapText="1"/>
    </xf>
    <xf numFmtId="176" fontId="24" fillId="0" borderId="0" applyAlignment="1" pivotButton="0" quotePrefix="0" xfId="0">
      <alignment wrapText="1"/>
    </xf>
    <xf numFmtId="173" fontId="24" fillId="0" borderId="0" applyAlignment="1" pivotButton="0" quotePrefix="0" xfId="0">
      <alignment wrapText="1"/>
    </xf>
    <xf numFmtId="0" fontId="11" fillId="9" borderId="0" applyAlignment="1" pivotButton="0" quotePrefix="0" xfId="0">
      <alignment vertical="top" wrapText="1"/>
    </xf>
    <xf numFmtId="0" fontId="2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0" fontId="21" fillId="7" borderId="0" applyAlignment="1" pivotButton="0" quotePrefix="0" xfId="0">
      <alignment vertical="top"/>
    </xf>
    <xf numFmtId="0" fontId="23" fillId="0" borderId="0" applyAlignment="1" pivotButton="0" quotePrefix="0" xfId="0">
      <alignment vertical="top" wrapText="1"/>
    </xf>
    <xf numFmtId="9" fontId="24" fillId="0" borderId="0" applyAlignment="1" pivotButton="0" quotePrefix="0" xfId="0">
      <alignment vertical="top" wrapText="1"/>
    </xf>
    <xf numFmtId="175" fontId="24" fillId="0" borderId="0" applyAlignment="1" pivotButton="0" quotePrefix="0" xfId="0">
      <alignment vertical="top" wrapText="1"/>
    </xf>
    <xf numFmtId="176" fontId="24" fillId="0" borderId="0" applyAlignment="1" pivotButton="0" quotePrefix="0" xfId="0">
      <alignment vertical="top" wrapText="1"/>
    </xf>
    <xf numFmtId="173" fontId="24" fillId="0" borderId="0" applyAlignment="1" pivotButton="0" quotePrefix="0" xfId="0">
      <alignment vertical="top" wrapText="1"/>
    </xf>
    <xf numFmtId="172" fontId="14" fillId="0" borderId="0" applyAlignment="1" pivotButton="0" quotePrefix="0" xfId="0">
      <alignment horizontal="right" vertical="center"/>
    </xf>
    <xf numFmtId="173" fontId="14" fillId="0" borderId="0" applyAlignment="1" pivotButton="0" quotePrefix="0" xfId="0">
      <alignment horizontal="right" vertical="center"/>
    </xf>
    <xf numFmtId="174" fontId="14" fillId="0" borderId="0" applyAlignment="1" pivotButton="0" quotePrefix="0" xfId="0">
      <alignment horizontal="right" vertical="center"/>
    </xf>
    <xf numFmtId="171" fontId="14" fillId="0" borderId="0" applyAlignment="1" pivotButton="0" quotePrefix="0" xfId="0">
      <alignment horizontal="right" vertical="center"/>
    </xf>
    <xf numFmtId="164" fontId="5" fillId="0" borderId="0" applyAlignment="1" pivotButton="0" quotePrefix="0" xfId="0">
      <alignment vertical="center" wrapText="1"/>
    </xf>
    <xf numFmtId="165" fontId="5" fillId="0" borderId="0" applyAlignment="1" pivotButton="0" quotePrefix="0" xfId="0">
      <alignment vertical="center" wrapText="1"/>
    </xf>
    <xf numFmtId="165" fontId="5" fillId="4" borderId="0" applyAlignment="1" pivotButton="0" quotePrefix="0" xfId="0">
      <alignment horizontal="right" vertical="center"/>
    </xf>
    <xf numFmtId="165" fontId="7" fillId="0" borderId="0" applyAlignment="1" pivotButton="0" quotePrefix="0" xfId="0">
      <alignment horizontal="right" vertical="center"/>
    </xf>
    <xf numFmtId="166" fontId="7" fillId="5" borderId="0" applyAlignment="1" pivotButton="0" quotePrefix="0" xfId="0">
      <alignment horizontal="right" vertical="center"/>
    </xf>
    <xf numFmtId="167" fontId="7" fillId="0" borderId="0" applyAlignment="1" pivotButton="0" quotePrefix="0" xfId="0">
      <alignment horizontal="right" vertical="center"/>
    </xf>
    <xf numFmtId="168" fontId="7" fillId="0" borderId="0" applyAlignment="1" pivotButton="0" quotePrefix="0" xfId="0">
      <alignment horizontal="right" vertical="center"/>
    </xf>
    <xf numFmtId="169" fontId="5" fillId="4" borderId="0" applyAlignment="1" pivotButton="0" quotePrefix="0" xfId="0">
      <alignment horizontal="right" vertical="center"/>
    </xf>
    <xf numFmtId="164" fontId="5" fillId="4" borderId="0" applyAlignment="1" pivotButton="0" quotePrefix="0" xfId="0">
      <alignment horizontal="right" vertical="center"/>
    </xf>
    <xf numFmtId="166" fontId="5" fillId="4" borderId="0" applyAlignment="1" pivotButton="0" quotePrefix="0" xfId="0">
      <alignment horizontal="right" vertical="center"/>
    </xf>
    <xf numFmtId="170" fontId="7" fillId="0" borderId="0" applyAlignment="1" pivotButton="0" quotePrefix="0" xfId="0">
      <alignment horizontal="right" vertical="center"/>
    </xf>
    <xf numFmtId="164" fontId="5" fillId="5" borderId="0" applyAlignment="1" pivotButton="0" quotePrefix="0" xfId="0">
      <alignment horizontal="right" vertical="center"/>
    </xf>
    <xf numFmtId="166" fontId="9" fillId="0" borderId="0" applyAlignment="1" pivotButton="0" quotePrefix="0" xfId="0">
      <alignment horizontal="right" vertical="center"/>
    </xf>
    <xf numFmtId="168" fontId="9" fillId="0" borderId="0" applyAlignment="1" pivotButton="0" quotePrefix="0" xfId="0">
      <alignment horizontal="right" vertical="center"/>
    </xf>
    <xf numFmtId="165" fontId="9" fillId="0" borderId="0" applyAlignment="1" pivotButton="0" quotePrefix="0" xfId="0">
      <alignment horizontal="right" vertical="center"/>
    </xf>
    <xf numFmtId="167" fontId="9" fillId="0" borderId="0" applyAlignment="1" pivotButton="0" quotePrefix="0" xfId="0">
      <alignment horizontal="right" vertical="center"/>
    </xf>
    <xf numFmtId="166" fontId="10" fillId="0" borderId="2" applyAlignment="1" pivotButton="0" quotePrefix="0" xfId="0">
      <alignment horizontal="right" vertical="center"/>
    </xf>
    <xf numFmtId="168" fontId="10" fillId="0" borderId="2" applyAlignment="1" pivotButton="0" quotePrefix="0" xfId="0">
      <alignment horizontal="right" vertical="center"/>
    </xf>
    <xf numFmtId="165" fontId="10" fillId="0" borderId="2" applyAlignment="1" pivotButton="0" quotePrefix="0" xfId="0">
      <alignment horizontal="right" vertical="center"/>
    </xf>
    <xf numFmtId="170" fontId="9" fillId="0" borderId="0" applyAlignment="1" pivotButton="0" quotePrefix="0" xfId="0">
      <alignment horizontal="right" vertical="center"/>
    </xf>
    <xf numFmtId="9" fontId="6" fillId="3" borderId="0" applyAlignment="1" pivotButton="0" quotePrefix="0" xfId="0">
      <alignment vertical="center"/>
    </xf>
    <xf numFmtId="169" fontId="6" fillId="6" borderId="0" applyAlignment="1" pivotButton="0" quotePrefix="0" xfId="0">
      <alignment vertical="center"/>
    </xf>
    <xf numFmtId="164" fontId="9" fillId="0" borderId="0" applyAlignment="1" pivotButton="0" quotePrefix="0" xfId="0">
      <alignment horizontal="right" vertical="center"/>
    </xf>
    <xf numFmtId="171" fontId="5" fillId="4" borderId="0" applyAlignment="1" pivotButton="0" quotePrefix="0" xfId="0">
      <alignment horizontal="right" vertical="center"/>
    </xf>
    <xf numFmtId="0" fontId="12" fillId="7" borderId="1" applyAlignment="1" pivotButton="0" quotePrefix="0" xfId="0">
      <alignment horizontal="left" vertical="center"/>
    </xf>
    <xf numFmtId="0" fontId="13" fillId="0" borderId="1" applyAlignment="1" pivotButton="0" quotePrefix="0" xfId="0">
      <alignment wrapText="1"/>
    </xf>
    <xf numFmtId="0" fontId="21" fillId="7" borderId="1" pivotButton="0" quotePrefix="0" xfId="0"/>
    <xf numFmtId="0" fontId="21" fillId="7" borderId="1" applyAlignment="1" pivotButton="0" quotePrefix="0" xfId="0">
      <alignment vertical="top"/>
    </xf>
    <xf numFmtId="9" fontId="24" fillId="0" borderId="0" applyAlignment="1" pivotButton="0" quotePrefix="0" xfId="0">
      <alignment vertical="top" wrapText="1"/>
    </xf>
    <xf numFmtId="175" fontId="24" fillId="0" borderId="0" applyAlignment="1" pivotButton="0" quotePrefix="0" xfId="0">
      <alignment vertical="top" wrapText="1"/>
    </xf>
    <xf numFmtId="176" fontId="24" fillId="0" borderId="0" applyAlignment="1" pivotButton="0" quotePrefix="0" xfId="0">
      <alignment vertical="top" wrapText="1"/>
    </xf>
    <xf numFmtId="173" fontId="24" fillId="0" borderId="0" applyAlignment="1" pivotButton="0" quotePrefix="0" xfId="0">
      <alignment vertical="top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Gross MOIC by Scenario</a:t>
            </a:r>
          </a:p>
        </rich>
      </tx>
    </title>
    <plotArea>
      <barChart>
        <barDir val="col"/>
        <grouping val="clustered"/>
        <varyColors val="0"/>
        <ser>
          <idx val="0"/>
          <order val="0"/>
          <tx>
            <v>Series 1</v>
          </tx>
          <spPr>
            <a:ln xmlns:a="http://schemas.openxmlformats.org/drawingml/2006/main">
              <a:prstDash val="solid"/>
            </a:ln>
          </spPr>
          <cat>
            <strLit>
              <ptCount val="1"/>
              <pt idx="0">
                <v>Item 1</v>
              </pt>
            </strLit>
          </cat>
          <val>
            <numLit>
              <formatCode>General</formatCode>
              <ptCount val="1"/>
              <pt idx="0">
                <v>0</v>
              </pt>
            </numLit>
          </val>
        </ser>
        <ser>
          <idx val="1"/>
          <order val="1"/>
          <tx>
            <v>Gross MOIC</v>
          </tx>
          <spPr>
            <a:ln xmlns:a="http://schemas.openxmlformats.org/drawingml/2006/main">
              <a:prstDash val="solid"/>
            </a:ln>
          </spPr>
          <cat>
            <strRef>
              <f>='Returns'!$A$6:$A$8</f>
              <strCache>
                <ptCount val="1"/>
                <pt idx="0">
                  <v>Item 1</v>
                </pt>
              </strCache>
            </strRef>
          </cat>
          <val>
            <numRef>
              <f>='Returns'!$I$6:$I$8</f>
              <numCache>
                <formatCode>General</formatCode>
                <ptCount val="0"/>
              </numCache>
            </numRef>
          </val>
        </ser>
        <gapWidth val="150"/>
        <axId val="48650112"/>
        <axId val="48672768"/>
      </barChart>
      <catAx>
        <axId val="48650112"/>
        <scaling>
          <orientation val="minMax"/>
        </scaling>
        <delete val="0"/>
        <axPos val="b"/>
        <majorGridlines>
          <spPr>
            <a:ln xmlns:a="http://schemas.openxmlformats.org/drawingml/2006/main" w="9525">
              <a:solidFill>
                <a:srgbClr val="CCCCCC"/>
              </a:solidFill>
              <a:prstDash val="dash"/>
            </a:ln>
          </spPr>
        </majorGridlines>
        <numFmt formatCode="General" sourceLinked="0"/>
        <majorTickMark val="none"/>
        <minorTickMark val="none"/>
        <tickLblPos val="nextTo"/>
        <crossAx val="48672768"/>
        <lblAlgn val="ctr"/>
        <lblOffset val="100"/>
        <noMultiLvlLbl val="0"/>
      </catAx>
      <valAx>
        <axId val="48672768"/>
        <scaling>
          <orientation val="minMax"/>
        </scaling>
        <delete val="0"/>
        <axPos val="l"/>
        <majorGridlines>
          <spPr>
            <a:ln xmlns:a="http://schemas.openxmlformats.org/drawingml/2006/main" w="9525">
              <a:solidFill>
                <a:srgbClr val="CCCCCC"/>
              </a:solidFill>
              <a:prstDash val="dash"/>
            </a:ln>
          </spPr>
        </majorGridlines>
        <numFmt formatCode="General" sourceLinked="0"/>
        <majorTickMark val="none"/>
        <minorTickMark val="none"/>
        <crossAx val="48650112"/>
        <crossBetween val="between"/>
      </valAx>
    </plotArea>
    <plotVisOnly val="1"/>
    <dispBlanksAs val="gap"/>
  </chart>
  <spPr>
    <a:ln xmlns:a="http://schemas.openxmlformats.org/drawingml/2006/main" w="9525">
      <a:solidFill>
        <a:srgbClr val="D9D9D9"/>
      </a:solidFill>
      <a:prstDash val="solid"/>
    </a:ln>
  </spPr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twoCellAnchor>
    <from>
      <col>9</col>
      <colOff>0</colOff>
      <row>3</row>
      <rowOff>0</rowOff>
    </from>
    <to>
      <col>16</col>
      <colOff>0</colOff>
      <row>16</row>
      <rowOff>0</rowOff>
    </to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twoCellAnchor>
</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Z60"/>
  <sheetViews>
    <sheetView workbookViewId="0">
      <selection activeCell="A1" sqref="A1"/>
    </sheetView>
  </sheetViews>
  <sheetFormatPr baseColWidth="8" defaultRowHeight="15"/>
  <cols>
    <col width="22" customWidth="1" style="266" min="1" max="1"/>
    <col width="48" customWidth="1" style="266" min="2" max="2"/>
    <col width="16" customWidth="1" style="266" min="3" max="3"/>
    <col width="18" customWidth="1" style="266" min="4" max="4"/>
    <col width="18" customWidth="1" style="266" min="5" max="5"/>
    <col width="14" customWidth="1" style="266" min="6" max="6"/>
    <col width="14" customWidth="1" style="266" min="7" max="7"/>
    <col width="16" customWidth="1" style="266" min="8" max="8"/>
  </cols>
  <sheetData>
    <row r="1">
      <c r="A1" s="193" t="inlineStr">
        <is>
          <t>Sardine — Independent Investment Case</t>
        </is>
      </c>
      <c r="B1" s="1" t="n"/>
      <c r="C1" s="1" t="n"/>
      <c r="D1" s="1" t="n"/>
      <c r="E1" s="1" t="n"/>
      <c r="F1" s="1" t="n"/>
      <c r="G1" s="1" t="n"/>
      <c r="H1" s="1" t="n"/>
      <c r="I1" s="181" t="n"/>
      <c r="J1" s="181" t="n"/>
      <c r="K1" s="181" t="n"/>
      <c r="L1" s="181" t="n"/>
      <c r="M1" s="181" t="n"/>
      <c r="N1" s="181" t="n"/>
      <c r="O1" s="181" t="n"/>
      <c r="P1" s="181" t="n"/>
      <c r="Q1" s="181" t="n"/>
      <c r="R1" s="181" t="n"/>
      <c r="S1" s="181" t="n"/>
      <c r="T1" s="181" t="n"/>
      <c r="U1" s="181" t="n"/>
      <c r="V1" s="181" t="n"/>
      <c r="W1" s="181" t="n"/>
      <c r="X1" s="181" t="n"/>
      <c r="Y1" s="181" t="n"/>
      <c r="Z1" s="181" t="n"/>
    </row>
    <row r="2">
      <c r="A2" s="195" t="inlineStr">
        <is>
          <t>Illustrative investment / returns model and simplified cap table</t>
        </is>
      </c>
      <c r="B2" s="1" t="n"/>
      <c r="C2" s="1" t="n"/>
      <c r="D2" s="1" t="n"/>
      <c r="E2" s="1" t="n"/>
      <c r="F2" s="1" t="n"/>
      <c r="G2" s="1" t="n"/>
      <c r="H2" s="1" t="n"/>
      <c r="I2" s="181" t="n"/>
      <c r="J2" s="181" t="n"/>
      <c r="K2" s="181" t="n"/>
      <c r="L2" s="181" t="n"/>
      <c r="M2" s="181" t="n"/>
      <c r="N2" s="181" t="n"/>
      <c r="O2" s="181" t="n"/>
      <c r="P2" s="181" t="n"/>
      <c r="Q2" s="181" t="n"/>
      <c r="R2" s="181" t="n"/>
      <c r="S2" s="181" t="n"/>
      <c r="T2" s="181" t="n"/>
      <c r="U2" s="181" t="n"/>
      <c r="V2" s="181" t="n"/>
      <c r="W2" s="181" t="n"/>
      <c r="X2" s="181" t="n"/>
      <c r="Y2" s="181" t="n"/>
      <c r="Z2" s="181" t="n"/>
    </row>
    <row r="3">
      <c r="A3" s="181" t="n"/>
      <c r="B3" s="181" t="n"/>
      <c r="C3" s="181" t="n"/>
      <c r="D3" s="181" t="n"/>
      <c r="E3" s="181" t="n"/>
      <c r="F3" s="181" t="n"/>
      <c r="G3" s="181" t="n"/>
      <c r="H3" s="181" t="n"/>
      <c r="I3" s="181" t="n"/>
      <c r="J3" s="181" t="n"/>
      <c r="K3" s="181" t="n"/>
      <c r="L3" s="181" t="n"/>
      <c r="M3" s="181" t="n"/>
      <c r="N3" s="181" t="n"/>
      <c r="O3" s="181" t="n"/>
      <c r="P3" s="181" t="n"/>
      <c r="Q3" s="181" t="n"/>
      <c r="R3" s="181" t="n"/>
      <c r="S3" s="181" t="n"/>
      <c r="T3" s="181" t="n"/>
      <c r="U3" s="181" t="n"/>
      <c r="V3" s="181" t="n"/>
      <c r="W3" s="181" t="n"/>
      <c r="X3" s="181" t="n"/>
      <c r="Y3" s="181" t="n"/>
      <c r="Z3" s="181" t="n"/>
    </row>
    <row r="4">
      <c r="A4" s="17" t="inlineStr">
        <is>
          <t>Transaction Snapshot</t>
        </is>
      </c>
      <c r="B4" s="1" t="n"/>
      <c r="C4" s="1" t="n"/>
      <c r="D4" s="1" t="n"/>
      <c r="E4" s="1" t="n"/>
      <c r="F4" s="1" t="n"/>
      <c r="G4" s="1" t="n"/>
      <c r="H4" s="1" t="n"/>
      <c r="I4" s="181" t="n"/>
      <c r="J4" s="181" t="n"/>
      <c r="K4" s="181" t="n"/>
      <c r="L4" s="181" t="n"/>
      <c r="M4" s="181" t="n"/>
      <c r="N4" s="181" t="n"/>
      <c r="O4" s="181" t="n"/>
      <c r="P4" s="181" t="n"/>
      <c r="Q4" s="181" t="n"/>
      <c r="R4" s="181" t="n"/>
      <c r="S4" s="181" t="n"/>
      <c r="T4" s="181" t="n"/>
      <c r="U4" s="181" t="n"/>
      <c r="V4" s="181" t="n"/>
      <c r="W4" s="181" t="n"/>
      <c r="X4" s="181" t="n"/>
      <c r="Y4" s="181" t="n"/>
      <c r="Z4" s="181" t="n"/>
    </row>
    <row r="5">
      <c r="A5" s="183" t="inlineStr">
        <is>
          <t>Investment</t>
        </is>
      </c>
      <c r="B5" s="183" t="inlineStr">
        <is>
          <t>Entry Post-Money</t>
        </is>
      </c>
      <c r="C5" s="183" t="inlineStr">
        <is>
          <t>Initial Ownership</t>
        </is>
      </c>
      <c r="D5" s="183" t="inlineStr">
        <is>
          <t>Base Exit Value</t>
        </is>
      </c>
      <c r="E5" s="183" t="inlineStr">
        <is>
          <t>Base Exit Ownership</t>
        </is>
      </c>
      <c r="F5" s="183" t="inlineStr">
        <is>
          <t>Base MOIC</t>
        </is>
      </c>
      <c r="G5" s="183" t="inlineStr">
        <is>
          <t>Base IRR</t>
        </is>
      </c>
      <c r="H5" s="183" t="inlineStr">
        <is>
          <t>Total Funding*</t>
        </is>
      </c>
      <c r="I5" s="181" t="n"/>
      <c r="J5" s="181" t="n"/>
      <c r="K5" s="181" t="n"/>
      <c r="L5" s="181" t="n"/>
      <c r="M5" s="181" t="n"/>
      <c r="N5" s="181" t="n"/>
      <c r="O5" s="181" t="n"/>
      <c r="P5" s="181" t="n"/>
      <c r="Q5" s="181" t="n"/>
      <c r="R5" s="181" t="n"/>
      <c r="S5" s="181" t="n"/>
      <c r="T5" s="181" t="n"/>
      <c r="U5" s="181" t="n"/>
      <c r="V5" s="181" t="n"/>
      <c r="W5" s="181" t="n"/>
      <c r="X5" s="181" t="n"/>
      <c r="Y5" s="181" t="n"/>
      <c r="Z5" s="181" t="n"/>
    </row>
    <row r="6">
      <c r="A6" s="299">
        <f>Assumptions!B14</f>
        <v/>
      </c>
      <c r="B6" s="299">
        <f>Assumptions!B15</f>
        <v/>
      </c>
      <c r="C6" s="300">
        <f>Assumptions!B19</f>
        <v/>
      </c>
      <c r="D6" s="301">
        <f>Returns!G7</f>
        <v/>
      </c>
      <c r="E6" s="300">
        <f>Returns!F7</f>
        <v/>
      </c>
      <c r="F6" s="302">
        <f>Returns!I7</f>
        <v/>
      </c>
      <c r="G6" s="300">
        <f>Returns!D14</f>
        <v/>
      </c>
      <c r="H6" s="301">
        <f>Assumptions!B10</f>
        <v/>
      </c>
      <c r="I6" s="181" t="n"/>
      <c r="J6" s="181" t="n"/>
      <c r="K6" s="181" t="n"/>
      <c r="L6" s="181" t="n"/>
      <c r="M6" s="181" t="n"/>
      <c r="N6" s="181" t="n"/>
      <c r="O6" s="181" t="n"/>
      <c r="P6" s="181" t="n"/>
      <c r="Q6" s="181" t="n"/>
      <c r="R6" s="181" t="n"/>
      <c r="S6" s="181" t="n"/>
      <c r="T6" s="181" t="n"/>
      <c r="U6" s="181" t="n"/>
      <c r="V6" s="181" t="n"/>
      <c r="W6" s="181" t="n"/>
      <c r="X6" s="181" t="n"/>
      <c r="Y6" s="181" t="n"/>
      <c r="Z6" s="181" t="n"/>
    </row>
    <row r="7">
      <c r="A7" s="188" t="inlineStr">
        <is>
          <t>$mm</t>
        </is>
      </c>
      <c r="B7" s="188" t="inlineStr">
        <is>
          <t>$mm</t>
        </is>
      </c>
      <c r="C7" s="188" t="inlineStr">
        <is>
          <t>%</t>
        </is>
      </c>
      <c r="D7" s="188" t="inlineStr">
        <is>
          <t>$mm</t>
        </is>
      </c>
      <c r="E7" s="188" t="inlineStr">
        <is>
          <t>%</t>
        </is>
      </c>
      <c r="F7" s="188" t="inlineStr">
        <is>
          <t>x</t>
        </is>
      </c>
      <c r="G7" s="188" t="inlineStr">
        <is>
          <t>%</t>
        </is>
      </c>
      <c r="H7" s="188" t="inlineStr">
        <is>
          <t>$mm</t>
        </is>
      </c>
      <c r="I7" s="181" t="n"/>
      <c r="J7" s="181" t="n"/>
      <c r="K7" s="181" t="n"/>
      <c r="L7" s="181" t="n"/>
      <c r="M7" s="181" t="n"/>
      <c r="N7" s="181" t="n"/>
      <c r="O7" s="181" t="n"/>
      <c r="P7" s="181" t="n"/>
      <c r="Q7" s="181" t="n"/>
      <c r="R7" s="181" t="n"/>
      <c r="S7" s="181" t="n"/>
      <c r="T7" s="181" t="n"/>
      <c r="U7" s="181" t="n"/>
      <c r="V7" s="181" t="n"/>
      <c r="W7" s="181" t="n"/>
      <c r="X7" s="181" t="n"/>
      <c r="Y7" s="181" t="n"/>
      <c r="Z7" s="181" t="n"/>
    </row>
    <row r="8">
      <c r="A8" s="181" t="n"/>
      <c r="B8" s="181" t="n"/>
      <c r="C8" s="181" t="n"/>
      <c r="D8" s="181" t="n"/>
      <c r="E8" s="181" t="n"/>
      <c r="F8" s="181" t="n"/>
      <c r="G8" s="181" t="n"/>
      <c r="H8" s="181" t="n"/>
      <c r="I8" s="181" t="n"/>
      <c r="J8" s="181" t="n"/>
      <c r="K8" s="181" t="n"/>
      <c r="L8" s="181" t="n"/>
      <c r="M8" s="181" t="n"/>
      <c r="N8" s="181" t="n"/>
      <c r="O8" s="181" t="n"/>
      <c r="P8" s="181" t="n"/>
      <c r="Q8" s="181" t="n"/>
      <c r="R8" s="181" t="n"/>
      <c r="S8" s="181" t="n"/>
      <c r="T8" s="181" t="n"/>
      <c r="U8" s="181" t="n"/>
      <c r="V8" s="181" t="n"/>
      <c r="W8" s="181" t="n"/>
      <c r="X8" s="181" t="n"/>
      <c r="Y8" s="181" t="n"/>
      <c r="Z8" s="181" t="n"/>
    </row>
    <row r="9">
      <c r="A9" s="181" t="n"/>
      <c r="B9" s="181" t="n"/>
      <c r="C9" s="181" t="n"/>
      <c r="D9" s="181" t="n"/>
      <c r="E9" s="181" t="n"/>
      <c r="F9" s="181" t="n"/>
      <c r="G9" s="181" t="n"/>
      <c r="H9" s="181" t="n"/>
      <c r="I9" s="181" t="n"/>
      <c r="J9" s="181" t="n"/>
      <c r="K9" s="181" t="n"/>
      <c r="L9" s="181" t="n"/>
      <c r="M9" s="181" t="n"/>
      <c r="N9" s="181" t="n"/>
      <c r="O9" s="181" t="n"/>
      <c r="P9" s="181" t="n"/>
      <c r="Q9" s="181" t="n"/>
      <c r="R9" s="181" t="n"/>
      <c r="S9" s="181" t="n"/>
      <c r="T9" s="181" t="n"/>
      <c r="U9" s="181" t="n"/>
      <c r="V9" s="181" t="n"/>
      <c r="W9" s="181" t="n"/>
      <c r="X9" s="181" t="n"/>
      <c r="Y9" s="181" t="n"/>
      <c r="Z9" s="181" t="n"/>
    </row>
    <row r="10">
      <c r="A10" s="17" t="inlineStr">
        <is>
          <t>Investment Committee Read-Through</t>
        </is>
      </c>
      <c r="B10" s="1" t="n"/>
      <c r="C10" s="1" t="n"/>
      <c r="D10" s="1" t="n"/>
      <c r="E10" s="1" t="n"/>
      <c r="F10" s="1" t="n"/>
      <c r="G10" s="1" t="n"/>
      <c r="H10" s="1" t="n"/>
      <c r="I10" s="181" t="n"/>
      <c r="J10" s="181" t="n"/>
      <c r="K10" s="181" t="n"/>
      <c r="L10" s="181" t="n"/>
      <c r="M10" s="181" t="n"/>
      <c r="N10" s="181" t="n"/>
      <c r="O10" s="181" t="n"/>
      <c r="P10" s="181" t="n"/>
      <c r="Q10" s="181" t="n"/>
      <c r="R10" s="181" t="n"/>
      <c r="S10" s="181" t="n"/>
      <c r="T10" s="181" t="n"/>
      <c r="U10" s="181" t="n"/>
      <c r="V10" s="181" t="n"/>
      <c r="W10" s="181" t="n"/>
      <c r="X10" s="181" t="n"/>
      <c r="Y10" s="181" t="n"/>
      <c r="Z10" s="181" t="n"/>
    </row>
    <row r="11">
      <c r="A11" s="189" t="inlineStr">
        <is>
          <t>Issue</t>
        </is>
      </c>
      <c r="B11" s="189" t="inlineStr">
        <is>
          <t>Model Read-Through</t>
        </is>
      </c>
      <c r="C11" s="181" t="n"/>
      <c r="D11" s="181" t="n"/>
      <c r="E11" s="181" t="n"/>
      <c r="F11" s="181" t="n"/>
      <c r="G11" s="181" t="n"/>
      <c r="H11" s="181" t="n"/>
      <c r="I11" s="181" t="n"/>
      <c r="J11" s="181" t="n"/>
      <c r="K11" s="181" t="n"/>
      <c r="L11" s="181" t="n"/>
      <c r="M11" s="181" t="n"/>
      <c r="N11" s="181" t="n"/>
      <c r="O11" s="181" t="n"/>
      <c r="P11" s="181" t="n"/>
      <c r="Q11" s="181" t="n"/>
      <c r="R11" s="181" t="n"/>
      <c r="S11" s="181" t="n"/>
      <c r="T11" s="181" t="n"/>
      <c r="U11" s="181" t="n"/>
      <c r="V11" s="181" t="n"/>
      <c r="W11" s="181" t="n"/>
      <c r="X11" s="181" t="n"/>
      <c r="Y11" s="181" t="n"/>
      <c r="Z11" s="181" t="n"/>
    </row>
    <row r="12">
      <c r="A12" s="190" t="inlineStr">
        <is>
          <t>Entry valuation</t>
        </is>
      </c>
      <c r="B12" s="191" t="inlineStr">
        <is>
          <t>At $900M post-money, the model requires a multi-billion-dollar exit for venture-grade returns.</t>
        </is>
      </c>
      <c r="C12" s="181" t="n"/>
      <c r="D12" s="181" t="n"/>
      <c r="E12" s="181" t="n"/>
      <c r="F12" s="181" t="n"/>
      <c r="G12" s="181" t="n"/>
      <c r="H12" s="181" t="n"/>
      <c r="I12" s="181" t="n"/>
      <c r="J12" s="181" t="n"/>
      <c r="K12" s="181" t="n"/>
      <c r="L12" s="181" t="n"/>
      <c r="M12" s="181" t="n"/>
      <c r="N12" s="181" t="n"/>
      <c r="O12" s="181" t="n"/>
      <c r="P12" s="181" t="n"/>
      <c r="Q12" s="181" t="n"/>
      <c r="R12" s="181" t="n"/>
      <c r="S12" s="181" t="n"/>
      <c r="T12" s="181" t="n"/>
      <c r="U12" s="181" t="n"/>
      <c r="V12" s="181" t="n"/>
      <c r="W12" s="181" t="n"/>
      <c r="X12" s="181" t="n"/>
      <c r="Y12" s="181" t="n"/>
      <c r="Z12" s="181" t="n"/>
    </row>
    <row r="13">
      <c r="A13" s="190" t="inlineStr">
        <is>
          <t>Base case</t>
        </is>
      </c>
      <c r="B13" s="191" t="inlineStr">
        <is>
          <t>A $4.0B exit with 35% future dilution produces ~2.9x gross MOIC and ~24% gross IRR over 5 years.</t>
        </is>
      </c>
      <c r="C13" s="181" t="n"/>
      <c r="D13" s="181" t="n"/>
      <c r="E13" s="181" t="n"/>
      <c r="F13" s="181" t="n"/>
      <c r="G13" s="181" t="n"/>
      <c r="H13" s="181" t="n"/>
      <c r="I13" s="181" t="n"/>
      <c r="J13" s="181" t="n"/>
      <c r="K13" s="181" t="n"/>
      <c r="L13" s="181" t="n"/>
      <c r="M13" s="181" t="n"/>
      <c r="N13" s="181" t="n"/>
      <c r="O13" s="181" t="n"/>
      <c r="P13" s="181" t="n"/>
      <c r="Q13" s="181" t="n"/>
      <c r="R13" s="181" t="n"/>
      <c r="S13" s="181" t="n"/>
      <c r="T13" s="181" t="n"/>
      <c r="U13" s="181" t="n"/>
      <c r="V13" s="181" t="n"/>
      <c r="W13" s="181" t="n"/>
      <c r="X13" s="181" t="n"/>
      <c r="Y13" s="181" t="n"/>
      <c r="Z13" s="181" t="n"/>
    </row>
    <row r="14">
      <c r="A14" s="190" t="inlineStr">
        <is>
          <t>Downside</t>
        </is>
      </c>
      <c r="B14" s="191" t="inlineStr">
        <is>
          <t>A $1.5B exit with 40% dilution is approximately capital preservation.</t>
        </is>
      </c>
      <c r="C14" s="181" t="n"/>
      <c r="D14" s="181" t="n"/>
      <c r="E14" s="181" t="n"/>
      <c r="F14" s="181" t="n"/>
      <c r="G14" s="181" t="n"/>
      <c r="H14" s="181" t="n"/>
      <c r="I14" s="181" t="n"/>
      <c r="J14" s="181" t="n"/>
      <c r="K14" s="181" t="n"/>
      <c r="L14" s="181" t="n"/>
      <c r="M14" s="181" t="n"/>
      <c r="N14" s="181" t="n"/>
      <c r="O14" s="181" t="n"/>
      <c r="P14" s="181" t="n"/>
      <c r="Q14" s="181" t="n"/>
      <c r="R14" s="181" t="n"/>
      <c r="S14" s="181" t="n"/>
      <c r="T14" s="181" t="n"/>
      <c r="U14" s="181" t="n"/>
      <c r="V14" s="181" t="n"/>
      <c r="W14" s="181" t="n"/>
      <c r="X14" s="181" t="n"/>
      <c r="Y14" s="181" t="n"/>
      <c r="Z14" s="181" t="n"/>
    </row>
    <row r="15">
      <c r="A15" s="190" t="inlineStr">
        <is>
          <t>Upside</t>
        </is>
      </c>
      <c r="B15" s="191" t="inlineStr">
        <is>
          <t>An $8.0B exit with 30% dilution produces &gt;6x gross MOIC and materially stronger venture economics.</t>
        </is>
      </c>
      <c r="C15" s="181" t="n"/>
      <c r="D15" s="181" t="n"/>
      <c r="E15" s="181" t="n"/>
      <c r="F15" s="181" t="n"/>
      <c r="G15" s="181" t="n"/>
      <c r="H15" s="181" t="n"/>
      <c r="I15" s="181" t="n"/>
      <c r="J15" s="181" t="n"/>
      <c r="K15" s="181" t="n"/>
      <c r="L15" s="181" t="n"/>
      <c r="M15" s="181" t="n"/>
      <c r="N15" s="181" t="n"/>
      <c r="O15" s="181" t="n"/>
      <c r="P15" s="181" t="n"/>
      <c r="Q15" s="181" t="n"/>
      <c r="R15" s="181" t="n"/>
      <c r="S15" s="181" t="n"/>
      <c r="T15" s="181" t="n"/>
      <c r="U15" s="181" t="n"/>
      <c r="V15" s="181" t="n"/>
      <c r="W15" s="181" t="n"/>
      <c r="X15" s="181" t="n"/>
      <c r="Y15" s="181" t="n"/>
      <c r="Z15" s="181" t="n"/>
    </row>
    <row r="16">
      <c r="A16" s="181" t="n"/>
      <c r="B16" s="181" t="n"/>
      <c r="C16" s="181" t="n"/>
      <c r="D16" s="181" t="n"/>
      <c r="E16" s="181" t="n"/>
      <c r="F16" s="181" t="n"/>
      <c r="G16" s="181" t="n"/>
      <c r="H16" s="181" t="n"/>
      <c r="I16" s="181" t="n"/>
      <c r="J16" s="181" t="n"/>
      <c r="K16" s="181" t="n"/>
      <c r="L16" s="181" t="n"/>
      <c r="M16" s="181" t="n"/>
      <c r="N16" s="181" t="n"/>
      <c r="O16" s="181" t="n"/>
      <c r="P16" s="181" t="n"/>
      <c r="Q16" s="181" t="n"/>
      <c r="R16" s="181" t="n"/>
      <c r="S16" s="181" t="n"/>
      <c r="T16" s="181" t="n"/>
      <c r="U16" s="181" t="n"/>
      <c r="V16" s="181" t="n"/>
      <c r="W16" s="181" t="n"/>
      <c r="X16" s="181" t="n"/>
      <c r="Y16" s="181" t="n"/>
      <c r="Z16" s="181" t="n"/>
    </row>
    <row r="17">
      <c r="A17" s="181" t="n"/>
      <c r="B17" s="181" t="n"/>
      <c r="C17" s="181" t="n"/>
      <c r="D17" s="181" t="n"/>
      <c r="E17" s="181" t="n"/>
      <c r="F17" s="181" t="n"/>
      <c r="G17" s="181" t="n"/>
      <c r="H17" s="181" t="n"/>
      <c r="I17" s="181" t="n"/>
      <c r="J17" s="181" t="n"/>
      <c r="K17" s="181" t="n"/>
      <c r="L17" s="181" t="n"/>
      <c r="M17" s="181" t="n"/>
      <c r="N17" s="181" t="n"/>
      <c r="O17" s="181" t="n"/>
      <c r="P17" s="181" t="n"/>
      <c r="Q17" s="181" t="n"/>
      <c r="R17" s="181" t="n"/>
      <c r="S17" s="181" t="n"/>
      <c r="T17" s="181" t="n"/>
      <c r="U17" s="181" t="n"/>
      <c r="V17" s="181" t="n"/>
      <c r="W17" s="181" t="n"/>
      <c r="X17" s="181" t="n"/>
      <c r="Y17" s="181" t="n"/>
      <c r="Z17" s="181" t="n"/>
    </row>
    <row r="18">
      <c r="A18" s="17" t="inlineStr">
        <is>
          <t>Key Model Risks</t>
        </is>
      </c>
      <c r="B18" s="1" t="n"/>
      <c r="C18" s="1" t="n"/>
      <c r="D18" s="1" t="n"/>
      <c r="E18" s="1" t="n"/>
      <c r="F18" s="1" t="n"/>
      <c r="G18" s="1" t="n"/>
      <c r="H18" s="1" t="n"/>
      <c r="I18" s="181" t="n"/>
      <c r="J18" s="181" t="n"/>
      <c r="K18" s="181" t="n"/>
      <c r="L18" s="181" t="n"/>
      <c r="M18" s="181" t="n"/>
      <c r="N18" s="181" t="n"/>
      <c r="O18" s="181" t="n"/>
      <c r="P18" s="181" t="n"/>
      <c r="Q18" s="181" t="n"/>
      <c r="R18" s="181" t="n"/>
      <c r="S18" s="181" t="n"/>
      <c r="T18" s="181" t="n"/>
      <c r="U18" s="181" t="n"/>
      <c r="V18" s="181" t="n"/>
      <c r="W18" s="181" t="n"/>
      <c r="X18" s="181" t="n"/>
      <c r="Y18" s="181" t="n"/>
      <c r="Z18" s="181" t="n"/>
    </row>
    <row r="19">
      <c r="A19" s="189" t="inlineStr">
        <is>
          <t>Risk</t>
        </is>
      </c>
      <c r="B19" s="189" t="inlineStr">
        <is>
          <t>Why it matters</t>
        </is>
      </c>
      <c r="C19" s="181" t="n"/>
      <c r="D19" s="181" t="n"/>
      <c r="E19" s="181" t="n"/>
      <c r="F19" s="181" t="n"/>
      <c r="G19" s="181" t="n"/>
      <c r="H19" s="181" t="n"/>
      <c r="I19" s="181" t="n"/>
      <c r="J19" s="181" t="n"/>
      <c r="K19" s="181" t="n"/>
      <c r="L19" s="181" t="n"/>
      <c r="M19" s="181" t="n"/>
      <c r="N19" s="181" t="n"/>
      <c r="O19" s="181" t="n"/>
      <c r="P19" s="181" t="n"/>
      <c r="Q19" s="181" t="n"/>
      <c r="R19" s="181" t="n"/>
      <c r="S19" s="181" t="n"/>
      <c r="T19" s="181" t="n"/>
      <c r="U19" s="181" t="n"/>
      <c r="V19" s="181" t="n"/>
      <c r="W19" s="181" t="n"/>
      <c r="X19" s="181" t="n"/>
      <c r="Y19" s="181" t="n"/>
      <c r="Z19" s="181" t="n"/>
    </row>
    <row r="20">
      <c r="A20" s="191" t="inlineStr">
        <is>
          <t>Private cap table unavailable</t>
        </is>
      </c>
      <c r="B20" s="191" t="inlineStr">
        <is>
          <t>Actual ownership, option pool, preferences and pro rata rights may materially change proceeds.</t>
        </is>
      </c>
      <c r="C20" s="181" t="n"/>
      <c r="D20" s="181" t="n"/>
      <c r="E20" s="181" t="n"/>
      <c r="F20" s="181" t="n"/>
      <c r="G20" s="181" t="n"/>
      <c r="H20" s="181" t="n"/>
      <c r="I20" s="181" t="n"/>
      <c r="J20" s="181" t="n"/>
      <c r="K20" s="181" t="n"/>
      <c r="L20" s="181" t="n"/>
      <c r="M20" s="181" t="n"/>
      <c r="N20" s="181" t="n"/>
      <c r="O20" s="181" t="n"/>
      <c r="P20" s="181" t="n"/>
      <c r="Q20" s="181" t="n"/>
      <c r="R20" s="181" t="n"/>
      <c r="S20" s="181" t="n"/>
      <c r="T20" s="181" t="n"/>
      <c r="U20" s="181" t="n"/>
      <c r="V20" s="181" t="n"/>
      <c r="W20" s="181" t="n"/>
      <c r="X20" s="181" t="n"/>
      <c r="Y20" s="181" t="n"/>
      <c r="Z20" s="181" t="n"/>
    </row>
    <row r="21">
      <c r="A21" s="191" t="inlineStr">
        <is>
          <t>Valuation assumption</t>
        </is>
      </c>
      <c r="B21" s="191" t="inlineStr">
        <is>
          <t>The $900M entry value is illustrative, not a disclosed financing term.</t>
        </is>
      </c>
      <c r="C21" s="181" t="n"/>
      <c r="D21" s="181" t="n"/>
      <c r="E21" s="181" t="n"/>
      <c r="F21" s="181" t="n"/>
      <c r="G21" s="181" t="n"/>
      <c r="H21" s="181" t="n"/>
      <c r="I21" s="181" t="n"/>
      <c r="J21" s="181" t="n"/>
      <c r="K21" s="181" t="n"/>
      <c r="L21" s="181" t="n"/>
      <c r="M21" s="181" t="n"/>
      <c r="N21" s="181" t="n"/>
      <c r="O21" s="181" t="n"/>
      <c r="P21" s="181" t="n"/>
      <c r="Q21" s="181" t="n"/>
      <c r="R21" s="181" t="n"/>
      <c r="S21" s="181" t="n"/>
      <c r="T21" s="181" t="n"/>
      <c r="U21" s="181" t="n"/>
      <c r="V21" s="181" t="n"/>
      <c r="W21" s="181" t="n"/>
      <c r="X21" s="181" t="n"/>
      <c r="Y21" s="181" t="n"/>
      <c r="Z21" s="181" t="n"/>
    </row>
    <row r="22">
      <c r="A22" s="191" t="inlineStr">
        <is>
          <t>Dilution</t>
        </is>
      </c>
      <c r="B22" s="191" t="inlineStr">
        <is>
          <t>Later rounds can significantly reduce ownership if pro rata is not maintained.</t>
        </is>
      </c>
      <c r="C22" s="181" t="n"/>
      <c r="D22" s="181" t="n"/>
      <c r="E22" s="181" t="n"/>
      <c r="F22" s="181" t="n"/>
      <c r="G22" s="181" t="n"/>
      <c r="H22" s="181" t="n"/>
      <c r="I22" s="181" t="n"/>
      <c r="J22" s="181" t="n"/>
      <c r="K22" s="181" t="n"/>
      <c r="L22" s="181" t="n"/>
      <c r="M22" s="181" t="n"/>
      <c r="N22" s="181" t="n"/>
      <c r="O22" s="181" t="n"/>
      <c r="P22" s="181" t="n"/>
      <c r="Q22" s="181" t="n"/>
      <c r="R22" s="181" t="n"/>
      <c r="S22" s="181" t="n"/>
      <c r="T22" s="181" t="n"/>
      <c r="U22" s="181" t="n"/>
      <c r="V22" s="181" t="n"/>
      <c r="W22" s="181" t="n"/>
      <c r="X22" s="181" t="n"/>
      <c r="Y22" s="181" t="n"/>
      <c r="Z22" s="181" t="n"/>
    </row>
    <row r="23">
      <c r="A23" s="191" t="inlineStr">
        <is>
          <t>Exit value sensitivity</t>
        </is>
      </c>
      <c r="B23" s="191" t="inlineStr">
        <is>
          <t>Return outcomes are highly dependent on terminal equity value and hold period.</t>
        </is>
      </c>
      <c r="C23" s="181" t="n"/>
      <c r="D23" s="181" t="n"/>
      <c r="E23" s="181" t="n"/>
      <c r="F23" s="181" t="n"/>
      <c r="G23" s="181" t="n"/>
      <c r="H23" s="181" t="n"/>
      <c r="I23" s="181" t="n"/>
      <c r="J23" s="181" t="n"/>
      <c r="K23" s="181" t="n"/>
      <c r="L23" s="181" t="n"/>
      <c r="M23" s="181" t="n"/>
      <c r="N23" s="181" t="n"/>
      <c r="O23" s="181" t="n"/>
      <c r="P23" s="181" t="n"/>
      <c r="Q23" s="181" t="n"/>
      <c r="R23" s="181" t="n"/>
      <c r="S23" s="181" t="n"/>
      <c r="T23" s="181" t="n"/>
      <c r="U23" s="181" t="n"/>
      <c r="V23" s="181" t="n"/>
      <c r="W23" s="181" t="n"/>
      <c r="X23" s="181" t="n"/>
      <c r="Y23" s="181" t="n"/>
      <c r="Z23" s="181" t="n"/>
    </row>
    <row r="24">
      <c r="A24" s="181" t="n"/>
      <c r="B24" s="181" t="n"/>
      <c r="C24" s="181" t="n"/>
      <c r="D24" s="181" t="n"/>
      <c r="E24" s="181" t="n"/>
      <c r="F24" s="181" t="n"/>
      <c r="G24" s="181" t="n"/>
      <c r="H24" s="181" t="n"/>
      <c r="I24" s="181" t="n"/>
      <c r="J24" s="181" t="n"/>
      <c r="K24" s="181" t="n"/>
      <c r="L24" s="181" t="n"/>
      <c r="M24" s="181" t="n"/>
      <c r="N24" s="181" t="n"/>
      <c r="O24" s="181" t="n"/>
      <c r="P24" s="181" t="n"/>
      <c r="Q24" s="181" t="n"/>
      <c r="R24" s="181" t="n"/>
      <c r="S24" s="181" t="n"/>
      <c r="T24" s="181" t="n"/>
      <c r="U24" s="181" t="n"/>
      <c r="V24" s="181" t="n"/>
      <c r="W24" s="181" t="n"/>
      <c r="X24" s="181" t="n"/>
      <c r="Y24" s="181" t="n"/>
      <c r="Z24" s="181" t="n"/>
    </row>
    <row r="25">
      <c r="A25" s="181" t="n"/>
      <c r="B25" s="181" t="n"/>
      <c r="C25" s="181" t="n"/>
      <c r="D25" s="181" t="n"/>
      <c r="E25" s="181" t="n"/>
      <c r="F25" s="181" t="n"/>
      <c r="G25" s="181" t="n"/>
      <c r="H25" s="181" t="n"/>
      <c r="I25" s="181" t="n"/>
      <c r="J25" s="181" t="n"/>
      <c r="K25" s="181" t="n"/>
      <c r="L25" s="181" t="n"/>
      <c r="M25" s="181" t="n"/>
      <c r="N25" s="181" t="n"/>
      <c r="O25" s="181" t="n"/>
      <c r="P25" s="181" t="n"/>
      <c r="Q25" s="181" t="n"/>
      <c r="R25" s="181" t="n"/>
      <c r="S25" s="181" t="n"/>
      <c r="T25" s="181" t="n"/>
      <c r="U25" s="181" t="n"/>
      <c r="V25" s="181" t="n"/>
      <c r="W25" s="181" t="n"/>
      <c r="X25" s="181" t="n"/>
      <c r="Y25" s="181" t="n"/>
      <c r="Z25" s="181" t="n"/>
    </row>
    <row r="26">
      <c r="A26" s="205" t="inlineStr">
        <is>
          <t>*Public financing data are company-reported. Model assumptions are intentionally separated from sourced facts and can be edited on the Assumptions sheet.</t>
        </is>
      </c>
      <c r="B26" s="1" t="n"/>
      <c r="C26" s="1" t="n"/>
      <c r="D26" s="1" t="n"/>
      <c r="E26" s="1" t="n"/>
      <c r="F26" s="1" t="n"/>
      <c r="G26" s="1" t="n"/>
      <c r="H26" s="1" t="n"/>
      <c r="I26" s="181" t="n"/>
      <c r="J26" s="181" t="n"/>
      <c r="K26" s="181" t="n"/>
      <c r="L26" s="181" t="n"/>
      <c r="M26" s="181" t="n"/>
      <c r="N26" s="181" t="n"/>
      <c r="O26" s="181" t="n"/>
      <c r="P26" s="181" t="n"/>
      <c r="Q26" s="181" t="n"/>
      <c r="R26" s="181" t="n"/>
      <c r="S26" s="181" t="n"/>
      <c r="T26" s="181" t="n"/>
      <c r="U26" s="181" t="n"/>
      <c r="V26" s="181" t="n"/>
      <c r="W26" s="181" t="n"/>
      <c r="X26" s="181" t="n"/>
      <c r="Y26" s="181" t="n"/>
      <c r="Z26" s="181" t="n"/>
    </row>
    <row r="27">
      <c r="A27" s="1" t="n"/>
      <c r="B27" s="1" t="n"/>
      <c r="C27" s="1" t="n"/>
      <c r="D27" s="1" t="n"/>
      <c r="E27" s="1" t="n"/>
      <c r="F27" s="1" t="n"/>
      <c r="G27" s="1" t="n"/>
      <c r="H27" s="1" t="n"/>
      <c r="I27" s="181" t="n"/>
      <c r="J27" s="181" t="n"/>
      <c r="K27" s="181" t="n"/>
      <c r="L27" s="181" t="n"/>
      <c r="M27" s="181" t="n"/>
      <c r="N27" s="181" t="n"/>
      <c r="O27" s="181" t="n"/>
      <c r="P27" s="181" t="n"/>
      <c r="Q27" s="181" t="n"/>
      <c r="R27" s="181" t="n"/>
      <c r="S27" s="181" t="n"/>
      <c r="T27" s="181" t="n"/>
      <c r="U27" s="181" t="n"/>
      <c r="V27" s="181" t="n"/>
      <c r="W27" s="181" t="n"/>
      <c r="X27" s="181" t="n"/>
      <c r="Y27" s="181" t="n"/>
      <c r="Z27" s="181" t="n"/>
    </row>
    <row r="28">
      <c r="A28" s="181" t="n"/>
      <c r="B28" s="181" t="n"/>
      <c r="C28" s="181" t="n"/>
      <c r="D28" s="181" t="n"/>
      <c r="E28" s="181" t="n"/>
      <c r="F28" s="181" t="n"/>
      <c r="G28" s="181" t="n"/>
      <c r="H28" s="181" t="n"/>
      <c r="I28" s="181" t="n"/>
      <c r="J28" s="181" t="n"/>
      <c r="K28" s="181" t="n"/>
      <c r="L28" s="181" t="n"/>
      <c r="M28" s="181" t="n"/>
      <c r="N28" s="181" t="n"/>
      <c r="O28" s="181" t="n"/>
      <c r="P28" s="181" t="n"/>
      <c r="Q28" s="181" t="n"/>
      <c r="R28" s="181" t="n"/>
      <c r="S28" s="181" t="n"/>
      <c r="T28" s="181" t="n"/>
      <c r="U28" s="181" t="n"/>
      <c r="V28" s="181" t="n"/>
      <c r="W28" s="181" t="n"/>
      <c r="X28" s="181" t="n"/>
      <c r="Y28" s="181" t="n"/>
      <c r="Z28" s="181" t="n"/>
    </row>
    <row r="29">
      <c r="A29" s="181" t="n"/>
      <c r="B29" s="181" t="n"/>
      <c r="C29" s="181" t="n"/>
      <c r="D29" s="181" t="n"/>
      <c r="E29" s="181" t="n"/>
      <c r="F29" s="181" t="n"/>
      <c r="G29" s="181" t="n"/>
      <c r="H29" s="181" t="n"/>
      <c r="I29" s="181" t="n"/>
      <c r="J29" s="181" t="n"/>
      <c r="K29" s="181" t="n"/>
      <c r="L29" s="181" t="n"/>
      <c r="M29" s="181" t="n"/>
      <c r="N29" s="181" t="n"/>
      <c r="O29" s="181" t="n"/>
      <c r="P29" s="181" t="n"/>
      <c r="Q29" s="181" t="n"/>
      <c r="R29" s="181" t="n"/>
      <c r="S29" s="181" t="n"/>
      <c r="T29" s="181" t="n"/>
      <c r="U29" s="181" t="n"/>
      <c r="V29" s="181" t="n"/>
      <c r="W29" s="181" t="n"/>
      <c r="X29" s="181" t="n"/>
      <c r="Y29" s="181" t="n"/>
      <c r="Z29" s="181" t="n"/>
    </row>
    <row r="30">
      <c r="A30" s="181" t="n"/>
      <c r="B30" s="181" t="n"/>
      <c r="C30" s="181" t="n"/>
      <c r="D30" s="181" t="n"/>
      <c r="E30" s="181" t="n"/>
      <c r="F30" s="181" t="n"/>
      <c r="G30" s="181" t="n"/>
      <c r="H30" s="181" t="n"/>
      <c r="I30" s="181" t="n"/>
      <c r="J30" s="181" t="n"/>
      <c r="K30" s="181" t="n"/>
      <c r="L30" s="181" t="n"/>
      <c r="M30" s="181" t="n"/>
      <c r="N30" s="181" t="n"/>
      <c r="O30" s="181" t="n"/>
      <c r="P30" s="181" t="n"/>
      <c r="Q30" s="181" t="n"/>
      <c r="R30" s="181" t="n"/>
      <c r="S30" s="181" t="n"/>
      <c r="T30" s="181" t="n"/>
      <c r="U30" s="181" t="n"/>
      <c r="V30" s="181" t="n"/>
      <c r="W30" s="181" t="n"/>
      <c r="X30" s="181" t="n"/>
      <c r="Y30" s="181" t="n"/>
      <c r="Z30" s="181" t="n"/>
    </row>
    <row r="31">
      <c r="A31" s="181" t="n"/>
      <c r="B31" s="181" t="n"/>
      <c r="C31" s="181" t="n"/>
      <c r="D31" s="181" t="n"/>
      <c r="E31" s="181" t="n"/>
      <c r="F31" s="181" t="n"/>
      <c r="G31" s="181" t="n"/>
      <c r="H31" s="181" t="n"/>
      <c r="I31" s="181" t="n"/>
      <c r="J31" s="181" t="n"/>
      <c r="K31" s="181" t="n"/>
      <c r="L31" s="181" t="n"/>
      <c r="M31" s="181" t="n"/>
      <c r="N31" s="181" t="n"/>
      <c r="O31" s="181" t="n"/>
      <c r="P31" s="181" t="n"/>
      <c r="Q31" s="181" t="n"/>
      <c r="R31" s="181" t="n"/>
      <c r="S31" s="181" t="n"/>
      <c r="T31" s="181" t="n"/>
      <c r="U31" s="181" t="n"/>
      <c r="V31" s="181" t="n"/>
      <c r="W31" s="181" t="n"/>
      <c r="X31" s="181" t="n"/>
      <c r="Y31" s="181" t="n"/>
      <c r="Z31" s="181" t="n"/>
    </row>
    <row r="32">
      <c r="A32" s="181" t="n"/>
      <c r="B32" s="181" t="n"/>
      <c r="C32" s="181" t="n"/>
      <c r="D32" s="181" t="n"/>
      <c r="E32" s="181" t="n"/>
      <c r="F32" s="181" t="n"/>
      <c r="G32" s="181" t="n"/>
      <c r="H32" s="181" t="n"/>
      <c r="I32" s="181" t="n"/>
      <c r="J32" s="181" t="n"/>
      <c r="K32" s="181" t="n"/>
      <c r="L32" s="181" t="n"/>
      <c r="M32" s="181" t="n"/>
      <c r="N32" s="181" t="n"/>
      <c r="O32" s="181" t="n"/>
      <c r="P32" s="181" t="n"/>
      <c r="Q32" s="181" t="n"/>
      <c r="R32" s="181" t="n"/>
      <c r="S32" s="181" t="n"/>
      <c r="T32" s="181" t="n"/>
      <c r="U32" s="181" t="n"/>
      <c r="V32" s="181" t="n"/>
      <c r="W32" s="181" t="n"/>
      <c r="X32" s="181" t="n"/>
      <c r="Y32" s="181" t="n"/>
      <c r="Z32" s="181" t="n"/>
    </row>
    <row r="33">
      <c r="A33" s="181" t="n"/>
      <c r="B33" s="181" t="n"/>
      <c r="C33" s="181" t="n"/>
      <c r="D33" s="181" t="n"/>
      <c r="E33" s="181" t="n"/>
      <c r="F33" s="181" t="n"/>
      <c r="G33" s="181" t="n"/>
      <c r="H33" s="181" t="n"/>
      <c r="I33" s="181" t="n"/>
      <c r="J33" s="181" t="n"/>
      <c r="K33" s="181" t="n"/>
      <c r="L33" s="181" t="n"/>
      <c r="M33" s="181" t="n"/>
      <c r="N33" s="181" t="n"/>
      <c r="O33" s="181" t="n"/>
      <c r="P33" s="181" t="n"/>
      <c r="Q33" s="181" t="n"/>
      <c r="R33" s="181" t="n"/>
      <c r="S33" s="181" t="n"/>
      <c r="T33" s="181" t="n"/>
      <c r="U33" s="181" t="n"/>
      <c r="V33" s="181" t="n"/>
      <c r="W33" s="181" t="n"/>
      <c r="X33" s="181" t="n"/>
      <c r="Y33" s="181" t="n"/>
      <c r="Z33" s="181" t="n"/>
    </row>
    <row r="34">
      <c r="A34" s="181" t="n"/>
      <c r="B34" s="181" t="n"/>
      <c r="C34" s="181" t="n"/>
      <c r="D34" s="181" t="n"/>
      <c r="E34" s="181" t="n"/>
      <c r="F34" s="181" t="n"/>
      <c r="G34" s="181" t="n"/>
      <c r="H34" s="181" t="n"/>
      <c r="I34" s="181" t="n"/>
      <c r="J34" s="181" t="n"/>
      <c r="K34" s="181" t="n"/>
      <c r="L34" s="181" t="n"/>
      <c r="M34" s="181" t="n"/>
      <c r="N34" s="181" t="n"/>
      <c r="O34" s="181" t="n"/>
      <c r="P34" s="181" t="n"/>
      <c r="Q34" s="181" t="n"/>
      <c r="R34" s="181" t="n"/>
      <c r="S34" s="181" t="n"/>
      <c r="T34" s="181" t="n"/>
      <c r="U34" s="181" t="n"/>
      <c r="V34" s="181" t="n"/>
      <c r="W34" s="181" t="n"/>
      <c r="X34" s="181" t="n"/>
      <c r="Y34" s="181" t="n"/>
      <c r="Z34" s="181" t="n"/>
    </row>
    <row r="35">
      <c r="A35" s="181" t="n"/>
      <c r="B35" s="181" t="n"/>
      <c r="C35" s="181" t="n"/>
      <c r="D35" s="181" t="n"/>
      <c r="E35" s="181" t="n"/>
      <c r="F35" s="181" t="n"/>
      <c r="G35" s="181" t="n"/>
      <c r="H35" s="181" t="n"/>
      <c r="I35" s="181" t="n"/>
      <c r="J35" s="181" t="n"/>
      <c r="K35" s="181" t="n"/>
      <c r="L35" s="181" t="n"/>
      <c r="M35" s="181" t="n"/>
      <c r="N35" s="181" t="n"/>
      <c r="O35" s="181" t="n"/>
      <c r="P35" s="181" t="n"/>
      <c r="Q35" s="181" t="n"/>
      <c r="R35" s="181" t="n"/>
      <c r="S35" s="181" t="n"/>
      <c r="T35" s="181" t="n"/>
      <c r="U35" s="181" t="n"/>
      <c r="V35" s="181" t="n"/>
      <c r="W35" s="181" t="n"/>
      <c r="X35" s="181" t="n"/>
      <c r="Y35" s="181" t="n"/>
      <c r="Z35" s="181" t="n"/>
    </row>
    <row r="36">
      <c r="A36" s="181" t="n"/>
      <c r="B36" s="181" t="n"/>
      <c r="C36" s="181" t="n"/>
      <c r="D36" s="181" t="n"/>
      <c r="E36" s="181" t="n"/>
      <c r="F36" s="181" t="n"/>
      <c r="G36" s="181" t="n"/>
      <c r="H36" s="181" t="n"/>
      <c r="I36" s="181" t="n"/>
      <c r="J36" s="181" t="n"/>
      <c r="K36" s="181" t="n"/>
      <c r="L36" s="181" t="n"/>
      <c r="M36" s="181" t="n"/>
      <c r="N36" s="181" t="n"/>
      <c r="O36" s="181" t="n"/>
      <c r="P36" s="181" t="n"/>
      <c r="Q36" s="181" t="n"/>
      <c r="R36" s="181" t="n"/>
      <c r="S36" s="181" t="n"/>
      <c r="T36" s="181" t="n"/>
      <c r="U36" s="181" t="n"/>
      <c r="V36" s="181" t="n"/>
      <c r="W36" s="181" t="n"/>
      <c r="X36" s="181" t="n"/>
      <c r="Y36" s="181" t="n"/>
      <c r="Z36" s="181" t="n"/>
    </row>
    <row r="37">
      <c r="A37" s="181" t="n"/>
      <c r="B37" s="181" t="n"/>
      <c r="C37" s="181" t="n"/>
      <c r="D37" s="181" t="n"/>
      <c r="E37" s="181" t="n"/>
      <c r="F37" s="181" t="n"/>
      <c r="G37" s="181" t="n"/>
      <c r="H37" s="181" t="n"/>
      <c r="I37" s="181" t="n"/>
      <c r="J37" s="181" t="n"/>
      <c r="K37" s="181" t="n"/>
      <c r="L37" s="181" t="n"/>
      <c r="M37" s="181" t="n"/>
      <c r="N37" s="181" t="n"/>
      <c r="O37" s="181" t="n"/>
      <c r="P37" s="181" t="n"/>
      <c r="Q37" s="181" t="n"/>
      <c r="R37" s="181" t="n"/>
      <c r="S37" s="181" t="n"/>
      <c r="T37" s="181" t="n"/>
      <c r="U37" s="181" t="n"/>
      <c r="V37" s="181" t="n"/>
      <c r="W37" s="181" t="n"/>
      <c r="X37" s="181" t="n"/>
      <c r="Y37" s="181" t="n"/>
      <c r="Z37" s="181" t="n"/>
    </row>
    <row r="38">
      <c r="A38" s="181" t="n"/>
      <c r="B38" s="181" t="n"/>
      <c r="C38" s="181" t="n"/>
      <c r="D38" s="181" t="n"/>
      <c r="E38" s="181" t="n"/>
      <c r="F38" s="181" t="n"/>
      <c r="G38" s="181" t="n"/>
      <c r="H38" s="181" t="n"/>
      <c r="I38" s="181" t="n"/>
      <c r="J38" s="181" t="n"/>
      <c r="K38" s="181" t="n"/>
      <c r="L38" s="181" t="n"/>
      <c r="M38" s="181" t="n"/>
      <c r="N38" s="181" t="n"/>
      <c r="O38" s="181" t="n"/>
      <c r="P38" s="181" t="n"/>
      <c r="Q38" s="181" t="n"/>
      <c r="R38" s="181" t="n"/>
      <c r="S38" s="181" t="n"/>
      <c r="T38" s="181" t="n"/>
      <c r="U38" s="181" t="n"/>
      <c r="V38" s="181" t="n"/>
      <c r="W38" s="181" t="n"/>
      <c r="X38" s="181" t="n"/>
      <c r="Y38" s="181" t="n"/>
      <c r="Z38" s="181" t="n"/>
    </row>
    <row r="39">
      <c r="A39" s="181" t="n"/>
      <c r="B39" s="181" t="n"/>
      <c r="C39" s="181" t="n"/>
      <c r="D39" s="181" t="n"/>
      <c r="E39" s="181" t="n"/>
      <c r="F39" s="181" t="n"/>
      <c r="G39" s="181" t="n"/>
      <c r="H39" s="181" t="n"/>
      <c r="I39" s="181" t="n"/>
      <c r="J39" s="181" t="n"/>
      <c r="K39" s="181" t="n"/>
      <c r="L39" s="181" t="n"/>
      <c r="M39" s="181" t="n"/>
      <c r="N39" s="181" t="n"/>
      <c r="O39" s="181" t="n"/>
      <c r="P39" s="181" t="n"/>
      <c r="Q39" s="181" t="n"/>
      <c r="R39" s="181" t="n"/>
      <c r="S39" s="181" t="n"/>
      <c r="T39" s="181" t="n"/>
      <c r="U39" s="181" t="n"/>
      <c r="V39" s="181" t="n"/>
      <c r="W39" s="181" t="n"/>
      <c r="X39" s="181" t="n"/>
      <c r="Y39" s="181" t="n"/>
      <c r="Z39" s="181" t="n"/>
    </row>
    <row r="40">
      <c r="A40" s="181" t="n"/>
      <c r="B40" s="181" t="n"/>
      <c r="C40" s="181" t="n"/>
      <c r="D40" s="181" t="n"/>
      <c r="E40" s="181" t="n"/>
      <c r="F40" s="181" t="n"/>
      <c r="G40" s="181" t="n"/>
      <c r="H40" s="181" t="n"/>
      <c r="I40" s="181" t="n"/>
      <c r="J40" s="181" t="n"/>
      <c r="K40" s="181" t="n"/>
      <c r="L40" s="181" t="n"/>
      <c r="M40" s="181" t="n"/>
      <c r="N40" s="181" t="n"/>
      <c r="O40" s="181" t="n"/>
      <c r="P40" s="181" t="n"/>
      <c r="Q40" s="181" t="n"/>
      <c r="R40" s="181" t="n"/>
      <c r="S40" s="181" t="n"/>
      <c r="T40" s="181" t="n"/>
      <c r="U40" s="181" t="n"/>
      <c r="V40" s="181" t="n"/>
      <c r="W40" s="181" t="n"/>
      <c r="X40" s="181" t="n"/>
      <c r="Y40" s="181" t="n"/>
      <c r="Z40" s="181" t="n"/>
    </row>
    <row r="41">
      <c r="A41" s="181" t="n"/>
      <c r="B41" s="181" t="n"/>
      <c r="C41" s="181" t="n"/>
      <c r="D41" s="181" t="n"/>
      <c r="E41" s="181" t="n"/>
      <c r="F41" s="181" t="n"/>
      <c r="G41" s="181" t="n"/>
      <c r="H41" s="181" t="n"/>
      <c r="I41" s="181" t="n"/>
      <c r="J41" s="181" t="n"/>
      <c r="K41" s="181" t="n"/>
      <c r="L41" s="181" t="n"/>
      <c r="M41" s="181" t="n"/>
      <c r="N41" s="181" t="n"/>
      <c r="O41" s="181" t="n"/>
      <c r="P41" s="181" t="n"/>
      <c r="Q41" s="181" t="n"/>
      <c r="R41" s="181" t="n"/>
      <c r="S41" s="181" t="n"/>
      <c r="T41" s="181" t="n"/>
      <c r="U41" s="181" t="n"/>
      <c r="V41" s="181" t="n"/>
      <c r="W41" s="181" t="n"/>
      <c r="X41" s="181" t="n"/>
      <c r="Y41" s="181" t="n"/>
      <c r="Z41" s="181" t="n"/>
    </row>
    <row r="42">
      <c r="A42" s="181" t="n"/>
      <c r="B42" s="181" t="n"/>
      <c r="C42" s="181" t="n"/>
      <c r="D42" s="181" t="n"/>
      <c r="E42" s="181" t="n"/>
      <c r="F42" s="181" t="n"/>
      <c r="G42" s="181" t="n"/>
      <c r="H42" s="181" t="n"/>
      <c r="I42" s="181" t="n"/>
      <c r="J42" s="181" t="n"/>
      <c r="K42" s="181" t="n"/>
      <c r="L42" s="181" t="n"/>
      <c r="M42" s="181" t="n"/>
      <c r="N42" s="181" t="n"/>
      <c r="O42" s="181" t="n"/>
      <c r="P42" s="181" t="n"/>
      <c r="Q42" s="181" t="n"/>
      <c r="R42" s="181" t="n"/>
      <c r="S42" s="181" t="n"/>
      <c r="T42" s="181" t="n"/>
      <c r="U42" s="181" t="n"/>
      <c r="V42" s="181" t="n"/>
      <c r="W42" s="181" t="n"/>
      <c r="X42" s="181" t="n"/>
      <c r="Y42" s="181" t="n"/>
      <c r="Z42" s="181" t="n"/>
    </row>
    <row r="43">
      <c r="A43" s="181" t="n"/>
      <c r="B43" s="181" t="n"/>
      <c r="C43" s="181" t="n"/>
      <c r="D43" s="181" t="n"/>
      <c r="E43" s="181" t="n"/>
      <c r="F43" s="181" t="n"/>
      <c r="G43" s="181" t="n"/>
      <c r="H43" s="181" t="n"/>
      <c r="I43" s="181" t="n"/>
      <c r="J43" s="181" t="n"/>
      <c r="K43" s="181" t="n"/>
      <c r="L43" s="181" t="n"/>
      <c r="M43" s="181" t="n"/>
      <c r="N43" s="181" t="n"/>
      <c r="O43" s="181" t="n"/>
      <c r="P43" s="181" t="n"/>
      <c r="Q43" s="181" t="n"/>
      <c r="R43" s="181" t="n"/>
      <c r="S43" s="181" t="n"/>
      <c r="T43" s="181" t="n"/>
      <c r="U43" s="181" t="n"/>
      <c r="V43" s="181" t="n"/>
      <c r="W43" s="181" t="n"/>
      <c r="X43" s="181" t="n"/>
      <c r="Y43" s="181" t="n"/>
      <c r="Z43" s="181" t="n"/>
    </row>
    <row r="44">
      <c r="A44" s="181" t="n"/>
      <c r="B44" s="181" t="n"/>
      <c r="C44" s="181" t="n"/>
      <c r="D44" s="181" t="n"/>
      <c r="E44" s="181" t="n"/>
      <c r="F44" s="181" t="n"/>
      <c r="G44" s="181" t="n"/>
      <c r="H44" s="181" t="n"/>
      <c r="I44" s="181" t="n"/>
      <c r="J44" s="181" t="n"/>
      <c r="K44" s="181" t="n"/>
      <c r="L44" s="181" t="n"/>
      <c r="M44" s="181" t="n"/>
      <c r="N44" s="181" t="n"/>
      <c r="O44" s="181" t="n"/>
      <c r="P44" s="181" t="n"/>
      <c r="Q44" s="181" t="n"/>
      <c r="R44" s="181" t="n"/>
      <c r="S44" s="181" t="n"/>
      <c r="T44" s="181" t="n"/>
      <c r="U44" s="181" t="n"/>
      <c r="V44" s="181" t="n"/>
      <c r="W44" s="181" t="n"/>
      <c r="X44" s="181" t="n"/>
      <c r="Y44" s="181" t="n"/>
      <c r="Z44" s="181" t="n"/>
    </row>
    <row r="45">
      <c r="A45" s="181" t="n"/>
      <c r="B45" s="181" t="n"/>
      <c r="C45" s="181" t="n"/>
      <c r="D45" s="181" t="n"/>
      <c r="E45" s="181" t="n"/>
      <c r="F45" s="181" t="n"/>
      <c r="G45" s="181" t="n"/>
      <c r="H45" s="181" t="n"/>
      <c r="I45" s="181" t="n"/>
      <c r="J45" s="181" t="n"/>
      <c r="K45" s="181" t="n"/>
      <c r="L45" s="181" t="n"/>
      <c r="M45" s="181" t="n"/>
      <c r="N45" s="181" t="n"/>
      <c r="O45" s="181" t="n"/>
      <c r="P45" s="181" t="n"/>
      <c r="Q45" s="181" t="n"/>
      <c r="R45" s="181" t="n"/>
      <c r="S45" s="181" t="n"/>
      <c r="T45" s="181" t="n"/>
      <c r="U45" s="181" t="n"/>
      <c r="V45" s="181" t="n"/>
      <c r="W45" s="181" t="n"/>
      <c r="X45" s="181" t="n"/>
      <c r="Y45" s="181" t="n"/>
      <c r="Z45" s="181" t="n"/>
    </row>
    <row r="46">
      <c r="A46" s="181" t="n"/>
      <c r="B46" s="181" t="n"/>
      <c r="C46" s="181" t="n"/>
      <c r="D46" s="181" t="n"/>
      <c r="E46" s="181" t="n"/>
      <c r="F46" s="181" t="n"/>
      <c r="G46" s="181" t="n"/>
      <c r="H46" s="181" t="n"/>
      <c r="I46" s="181" t="n"/>
      <c r="J46" s="181" t="n"/>
      <c r="K46" s="181" t="n"/>
      <c r="L46" s="181" t="n"/>
      <c r="M46" s="181" t="n"/>
      <c r="N46" s="181" t="n"/>
      <c r="O46" s="181" t="n"/>
      <c r="P46" s="181" t="n"/>
      <c r="Q46" s="181" t="n"/>
      <c r="R46" s="181" t="n"/>
      <c r="S46" s="181" t="n"/>
      <c r="T46" s="181" t="n"/>
      <c r="U46" s="181" t="n"/>
      <c r="V46" s="181" t="n"/>
      <c r="W46" s="181" t="n"/>
      <c r="X46" s="181" t="n"/>
      <c r="Y46" s="181" t="n"/>
      <c r="Z46" s="181" t="n"/>
    </row>
    <row r="47">
      <c r="A47" s="181" t="n"/>
      <c r="B47" s="181" t="n"/>
      <c r="C47" s="181" t="n"/>
      <c r="D47" s="181" t="n"/>
      <c r="E47" s="181" t="n"/>
      <c r="F47" s="181" t="n"/>
      <c r="G47" s="181" t="n"/>
      <c r="H47" s="181" t="n"/>
      <c r="I47" s="181" t="n"/>
      <c r="J47" s="181" t="n"/>
      <c r="K47" s="181" t="n"/>
      <c r="L47" s="181" t="n"/>
      <c r="M47" s="181" t="n"/>
      <c r="N47" s="181" t="n"/>
      <c r="O47" s="181" t="n"/>
      <c r="P47" s="181" t="n"/>
      <c r="Q47" s="181" t="n"/>
      <c r="R47" s="181" t="n"/>
      <c r="S47" s="181" t="n"/>
      <c r="T47" s="181" t="n"/>
      <c r="U47" s="181" t="n"/>
      <c r="V47" s="181" t="n"/>
      <c r="W47" s="181" t="n"/>
      <c r="X47" s="181" t="n"/>
      <c r="Y47" s="181" t="n"/>
      <c r="Z47" s="181" t="n"/>
    </row>
    <row r="48">
      <c r="A48" s="181" t="n"/>
      <c r="B48" s="181" t="n"/>
      <c r="C48" s="181" t="n"/>
      <c r="D48" s="181" t="n"/>
      <c r="E48" s="181" t="n"/>
      <c r="F48" s="181" t="n"/>
      <c r="G48" s="181" t="n"/>
      <c r="H48" s="181" t="n"/>
      <c r="I48" s="181" t="n"/>
      <c r="J48" s="181" t="n"/>
      <c r="K48" s="181" t="n"/>
      <c r="L48" s="181" t="n"/>
      <c r="M48" s="181" t="n"/>
      <c r="N48" s="181" t="n"/>
      <c r="O48" s="181" t="n"/>
      <c r="P48" s="181" t="n"/>
      <c r="Q48" s="181" t="n"/>
      <c r="R48" s="181" t="n"/>
      <c r="S48" s="181" t="n"/>
      <c r="T48" s="181" t="n"/>
      <c r="U48" s="181" t="n"/>
      <c r="V48" s="181" t="n"/>
      <c r="W48" s="181" t="n"/>
      <c r="X48" s="181" t="n"/>
      <c r="Y48" s="181" t="n"/>
      <c r="Z48" s="181" t="n"/>
    </row>
    <row r="49">
      <c r="A49" s="181" t="n"/>
      <c r="B49" s="181" t="n"/>
      <c r="C49" s="181" t="n"/>
      <c r="D49" s="181" t="n"/>
      <c r="E49" s="181" t="n"/>
      <c r="F49" s="181" t="n"/>
      <c r="G49" s="181" t="n"/>
      <c r="H49" s="181" t="n"/>
      <c r="I49" s="181" t="n"/>
      <c r="J49" s="181" t="n"/>
      <c r="K49" s="181" t="n"/>
      <c r="L49" s="181" t="n"/>
      <c r="M49" s="181" t="n"/>
      <c r="N49" s="181" t="n"/>
      <c r="O49" s="181" t="n"/>
      <c r="P49" s="181" t="n"/>
      <c r="Q49" s="181" t="n"/>
      <c r="R49" s="181" t="n"/>
      <c r="S49" s="181" t="n"/>
      <c r="T49" s="181" t="n"/>
      <c r="U49" s="181" t="n"/>
      <c r="V49" s="181" t="n"/>
      <c r="W49" s="181" t="n"/>
      <c r="X49" s="181" t="n"/>
      <c r="Y49" s="181" t="n"/>
      <c r="Z49" s="181" t="n"/>
    </row>
    <row r="50">
      <c r="A50" s="181" t="n"/>
      <c r="B50" s="181" t="n"/>
      <c r="C50" s="181" t="n"/>
      <c r="D50" s="181" t="n"/>
      <c r="E50" s="181" t="n"/>
      <c r="F50" s="181" t="n"/>
      <c r="G50" s="181" t="n"/>
      <c r="H50" s="181" t="n"/>
      <c r="I50" s="181" t="n"/>
      <c r="J50" s="181" t="n"/>
      <c r="K50" s="181" t="n"/>
      <c r="L50" s="181" t="n"/>
      <c r="M50" s="181" t="n"/>
      <c r="N50" s="181" t="n"/>
      <c r="O50" s="181" t="n"/>
      <c r="P50" s="181" t="n"/>
      <c r="Q50" s="181" t="n"/>
      <c r="R50" s="181" t="n"/>
      <c r="S50" s="181" t="n"/>
      <c r="T50" s="181" t="n"/>
      <c r="U50" s="181" t="n"/>
      <c r="V50" s="181" t="n"/>
      <c r="W50" s="181" t="n"/>
      <c r="X50" s="181" t="n"/>
      <c r="Y50" s="181" t="n"/>
      <c r="Z50" s="181" t="n"/>
    </row>
    <row r="51">
      <c r="A51" s="181" t="n"/>
      <c r="B51" s="181" t="n"/>
      <c r="C51" s="181" t="n"/>
      <c r="D51" s="181" t="n"/>
      <c r="E51" s="181" t="n"/>
      <c r="F51" s="181" t="n"/>
      <c r="G51" s="181" t="n"/>
      <c r="H51" s="181" t="n"/>
      <c r="I51" s="181" t="n"/>
      <c r="J51" s="181" t="n"/>
      <c r="K51" s="181" t="n"/>
      <c r="L51" s="181" t="n"/>
      <c r="M51" s="181" t="n"/>
      <c r="N51" s="181" t="n"/>
      <c r="O51" s="181" t="n"/>
      <c r="P51" s="181" t="n"/>
      <c r="Q51" s="181" t="n"/>
      <c r="R51" s="181" t="n"/>
      <c r="S51" s="181" t="n"/>
      <c r="T51" s="181" t="n"/>
      <c r="U51" s="181" t="n"/>
      <c r="V51" s="181" t="n"/>
      <c r="W51" s="181" t="n"/>
      <c r="X51" s="181" t="n"/>
      <c r="Y51" s="181" t="n"/>
      <c r="Z51" s="181" t="n"/>
    </row>
    <row r="52">
      <c r="A52" s="181" t="n"/>
      <c r="B52" s="181" t="n"/>
      <c r="C52" s="181" t="n"/>
      <c r="D52" s="181" t="n"/>
      <c r="E52" s="181" t="n"/>
      <c r="F52" s="181" t="n"/>
      <c r="G52" s="181" t="n"/>
      <c r="H52" s="181" t="n"/>
      <c r="I52" s="181" t="n"/>
      <c r="J52" s="181" t="n"/>
      <c r="K52" s="181" t="n"/>
      <c r="L52" s="181" t="n"/>
      <c r="M52" s="181" t="n"/>
      <c r="N52" s="181" t="n"/>
      <c r="O52" s="181" t="n"/>
      <c r="P52" s="181" t="n"/>
      <c r="Q52" s="181" t="n"/>
      <c r="R52" s="181" t="n"/>
      <c r="S52" s="181" t="n"/>
      <c r="T52" s="181" t="n"/>
      <c r="U52" s="181" t="n"/>
      <c r="V52" s="181" t="n"/>
      <c r="W52" s="181" t="n"/>
      <c r="X52" s="181" t="n"/>
      <c r="Y52" s="181" t="n"/>
      <c r="Z52" s="181" t="n"/>
    </row>
    <row r="53">
      <c r="A53" s="181" t="n"/>
      <c r="B53" s="181" t="n"/>
      <c r="C53" s="181" t="n"/>
      <c r="D53" s="181" t="n"/>
      <c r="E53" s="181" t="n"/>
      <c r="F53" s="181" t="n"/>
      <c r="G53" s="181" t="n"/>
      <c r="H53" s="181" t="n"/>
      <c r="I53" s="181" t="n"/>
      <c r="J53" s="181" t="n"/>
      <c r="K53" s="181" t="n"/>
      <c r="L53" s="181" t="n"/>
      <c r="M53" s="181" t="n"/>
      <c r="N53" s="181" t="n"/>
      <c r="O53" s="181" t="n"/>
      <c r="P53" s="181" t="n"/>
      <c r="Q53" s="181" t="n"/>
      <c r="R53" s="181" t="n"/>
      <c r="S53" s="181" t="n"/>
      <c r="T53" s="181" t="n"/>
      <c r="U53" s="181" t="n"/>
      <c r="V53" s="181" t="n"/>
      <c r="W53" s="181" t="n"/>
      <c r="X53" s="181" t="n"/>
      <c r="Y53" s="181" t="n"/>
      <c r="Z53" s="181" t="n"/>
    </row>
    <row r="54">
      <c r="A54" s="181" t="n"/>
      <c r="B54" s="181" t="n"/>
      <c r="C54" s="181" t="n"/>
      <c r="D54" s="181" t="n"/>
      <c r="E54" s="181" t="n"/>
      <c r="F54" s="181" t="n"/>
      <c r="G54" s="181" t="n"/>
      <c r="H54" s="181" t="n"/>
      <c r="I54" s="181" t="n"/>
      <c r="J54" s="181" t="n"/>
      <c r="K54" s="181" t="n"/>
      <c r="L54" s="181" t="n"/>
      <c r="M54" s="181" t="n"/>
      <c r="N54" s="181" t="n"/>
      <c r="O54" s="181" t="n"/>
      <c r="P54" s="181" t="n"/>
      <c r="Q54" s="181" t="n"/>
      <c r="R54" s="181" t="n"/>
      <c r="S54" s="181" t="n"/>
      <c r="T54" s="181" t="n"/>
      <c r="U54" s="181" t="n"/>
      <c r="V54" s="181" t="n"/>
      <c r="W54" s="181" t="n"/>
      <c r="X54" s="181" t="n"/>
      <c r="Y54" s="181" t="n"/>
      <c r="Z54" s="181" t="n"/>
    </row>
    <row r="55">
      <c r="A55" s="181" t="n"/>
      <c r="B55" s="181" t="n"/>
      <c r="C55" s="181" t="n"/>
      <c r="D55" s="181" t="n"/>
      <c r="E55" s="181" t="n"/>
      <c r="F55" s="181" t="n"/>
      <c r="G55" s="181" t="n"/>
      <c r="H55" s="181" t="n"/>
      <c r="I55" s="181" t="n"/>
      <c r="J55" s="181" t="n"/>
      <c r="K55" s="181" t="n"/>
      <c r="L55" s="181" t="n"/>
      <c r="M55" s="181" t="n"/>
      <c r="N55" s="181" t="n"/>
      <c r="O55" s="181" t="n"/>
      <c r="P55" s="181" t="n"/>
      <c r="Q55" s="181" t="n"/>
      <c r="R55" s="181" t="n"/>
      <c r="S55" s="181" t="n"/>
      <c r="T55" s="181" t="n"/>
      <c r="U55" s="181" t="n"/>
      <c r="V55" s="181" t="n"/>
      <c r="W55" s="181" t="n"/>
      <c r="X55" s="181" t="n"/>
      <c r="Y55" s="181" t="n"/>
      <c r="Z55" s="181" t="n"/>
    </row>
    <row r="56">
      <c r="A56" s="181" t="n"/>
      <c r="B56" s="181" t="n"/>
      <c r="C56" s="181" t="n"/>
      <c r="D56" s="181" t="n"/>
      <c r="E56" s="181" t="n"/>
      <c r="F56" s="181" t="n"/>
      <c r="G56" s="181" t="n"/>
      <c r="H56" s="181" t="n"/>
      <c r="I56" s="181" t="n"/>
      <c r="J56" s="181" t="n"/>
      <c r="K56" s="181" t="n"/>
      <c r="L56" s="181" t="n"/>
      <c r="M56" s="181" t="n"/>
      <c r="N56" s="181" t="n"/>
      <c r="O56" s="181" t="n"/>
      <c r="P56" s="181" t="n"/>
      <c r="Q56" s="181" t="n"/>
      <c r="R56" s="181" t="n"/>
      <c r="S56" s="181" t="n"/>
      <c r="T56" s="181" t="n"/>
      <c r="U56" s="181" t="n"/>
      <c r="V56" s="181" t="n"/>
      <c r="W56" s="181" t="n"/>
      <c r="X56" s="181" t="n"/>
      <c r="Y56" s="181" t="n"/>
      <c r="Z56" s="181" t="n"/>
    </row>
    <row r="57">
      <c r="A57" s="181" t="n"/>
      <c r="B57" s="181" t="n"/>
      <c r="C57" s="181" t="n"/>
      <c r="D57" s="181" t="n"/>
      <c r="E57" s="181" t="n"/>
      <c r="F57" s="181" t="n"/>
      <c r="G57" s="181" t="n"/>
      <c r="H57" s="181" t="n"/>
      <c r="I57" s="181" t="n"/>
      <c r="J57" s="181" t="n"/>
      <c r="K57" s="181" t="n"/>
      <c r="L57" s="181" t="n"/>
      <c r="M57" s="181" t="n"/>
      <c r="N57" s="181" t="n"/>
      <c r="O57" s="181" t="n"/>
      <c r="P57" s="181" t="n"/>
      <c r="Q57" s="181" t="n"/>
      <c r="R57" s="181" t="n"/>
      <c r="S57" s="181" t="n"/>
      <c r="T57" s="181" t="n"/>
      <c r="U57" s="181" t="n"/>
      <c r="V57" s="181" t="n"/>
      <c r="W57" s="181" t="n"/>
      <c r="X57" s="181" t="n"/>
      <c r="Y57" s="181" t="n"/>
      <c r="Z57" s="181" t="n"/>
    </row>
    <row r="58">
      <c r="A58" s="181" t="n"/>
      <c r="B58" s="181" t="n"/>
      <c r="C58" s="181" t="n"/>
      <c r="D58" s="181" t="n"/>
      <c r="E58" s="181" t="n"/>
      <c r="F58" s="181" t="n"/>
      <c r="G58" s="181" t="n"/>
      <c r="H58" s="181" t="n"/>
      <c r="I58" s="181" t="n"/>
      <c r="J58" s="181" t="n"/>
      <c r="K58" s="181" t="n"/>
      <c r="L58" s="181" t="n"/>
      <c r="M58" s="181" t="n"/>
      <c r="N58" s="181" t="n"/>
      <c r="O58" s="181" t="n"/>
      <c r="P58" s="181" t="n"/>
      <c r="Q58" s="181" t="n"/>
      <c r="R58" s="181" t="n"/>
      <c r="S58" s="181" t="n"/>
      <c r="T58" s="181" t="n"/>
      <c r="U58" s="181" t="n"/>
      <c r="V58" s="181" t="n"/>
      <c r="W58" s="181" t="n"/>
      <c r="X58" s="181" t="n"/>
      <c r="Y58" s="181" t="n"/>
      <c r="Z58" s="181" t="n"/>
    </row>
    <row r="59">
      <c r="A59" s="181" t="n"/>
      <c r="B59" s="181" t="n"/>
      <c r="C59" s="181" t="n"/>
      <c r="D59" s="181" t="n"/>
      <c r="E59" s="181" t="n"/>
      <c r="F59" s="181" t="n"/>
      <c r="G59" s="181" t="n"/>
      <c r="H59" s="181" t="n"/>
      <c r="I59" s="181" t="n"/>
      <c r="J59" s="181" t="n"/>
      <c r="K59" s="181" t="n"/>
      <c r="L59" s="181" t="n"/>
      <c r="M59" s="181" t="n"/>
      <c r="N59" s="181" t="n"/>
      <c r="O59" s="181" t="n"/>
      <c r="P59" s="181" t="n"/>
      <c r="Q59" s="181" t="n"/>
      <c r="R59" s="181" t="n"/>
      <c r="S59" s="181" t="n"/>
      <c r="T59" s="181" t="n"/>
      <c r="U59" s="181" t="n"/>
      <c r="V59" s="181" t="n"/>
      <c r="W59" s="181" t="n"/>
      <c r="X59" s="181" t="n"/>
      <c r="Y59" s="181" t="n"/>
      <c r="Z59" s="181" t="n"/>
    </row>
    <row r="60">
      <c r="A60" s="181" t="n"/>
      <c r="B60" s="181" t="n"/>
      <c r="C60" s="181" t="n"/>
      <c r="D60" s="181" t="n"/>
      <c r="E60" s="181" t="n"/>
      <c r="F60" s="181" t="n"/>
      <c r="G60" s="181" t="n"/>
      <c r="H60" s="181" t="n"/>
      <c r="I60" s="181" t="n"/>
      <c r="J60" s="181" t="n"/>
      <c r="K60" s="181" t="n"/>
      <c r="L60" s="181" t="n"/>
      <c r="M60" s="181" t="n"/>
      <c r="N60" s="181" t="n"/>
      <c r="O60" s="181" t="n"/>
      <c r="P60" s="181" t="n"/>
      <c r="Q60" s="181" t="n"/>
      <c r="R60" s="181" t="n"/>
      <c r="S60" s="181" t="n"/>
      <c r="T60" s="181" t="n"/>
      <c r="U60" s="181" t="n"/>
      <c r="V60" s="181" t="n"/>
      <c r="W60" s="181" t="n"/>
      <c r="X60" s="181" t="n"/>
      <c r="Y60" s="181" t="n"/>
      <c r="Z60" s="181" t="n"/>
    </row>
  </sheetData>
  <mergeCells count="6">
    <mergeCell ref="A18:H18"/>
    <mergeCell ref="A4:H4"/>
    <mergeCell ref="A26:H27"/>
    <mergeCell ref="A2:H2"/>
    <mergeCell ref="A10:H10"/>
    <mergeCell ref="A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Z60"/>
  <sheetViews>
    <sheetView workbookViewId="0">
      <selection activeCell="A1" sqref="A1"/>
    </sheetView>
  </sheetViews>
  <sheetFormatPr baseColWidth="8" defaultRowHeight="15"/>
  <cols>
    <col width="30" customWidth="1" style="266" min="1" max="1"/>
    <col width="18" customWidth="1" style="266" min="2" max="2"/>
    <col width="14" customWidth="1" style="266" min="3" max="3"/>
    <col width="18" customWidth="1" style="266" min="4" max="4"/>
    <col width="42" customWidth="1" style="266" min="5" max="5"/>
    <col width="28" customWidth="1" style="266" min="6" max="6"/>
  </cols>
  <sheetData>
    <row r="1" ht="24" customHeight="1" s="266">
      <c r="A1" s="9" t="inlineStr">
        <is>
          <t>Sardine Investment Model — Assumptions &amp; Source Data</t>
        </is>
      </c>
      <c r="B1" s="1" t="n"/>
      <c r="C1" s="1" t="n"/>
      <c r="D1" s="1" t="n"/>
      <c r="E1" s="1" t="n"/>
      <c r="F1" s="1" t="n"/>
      <c r="G1" s="181" t="n"/>
      <c r="H1" s="181" t="n"/>
      <c r="I1" s="181" t="n"/>
      <c r="J1" s="181" t="n"/>
      <c r="K1" s="181" t="n"/>
      <c r="L1" s="181" t="n"/>
      <c r="M1" s="181" t="n"/>
      <c r="N1" s="181" t="n"/>
      <c r="O1" s="181" t="n"/>
      <c r="P1" s="181" t="n"/>
      <c r="Q1" s="181" t="n"/>
      <c r="R1" s="181" t="n"/>
      <c r="S1" s="181" t="n"/>
      <c r="T1" s="181" t="n"/>
      <c r="U1" s="181" t="n"/>
      <c r="V1" s="181" t="n"/>
      <c r="W1" s="181" t="n"/>
      <c r="X1" s="181" t="n"/>
      <c r="Y1" s="181" t="n"/>
      <c r="Z1" s="181" t="n"/>
    </row>
    <row r="2" ht="24" customHeight="1" s="266">
      <c r="A2" s="222" t="inlineStr">
        <is>
          <t>Blue text = editable assumptions | Green text = linked from another worksheet | Black text = formulas</t>
        </is>
      </c>
      <c r="B2" s="1" t="n"/>
      <c r="C2" s="1" t="n"/>
      <c r="D2" s="1" t="n"/>
      <c r="E2" s="1" t="n"/>
      <c r="F2" s="1" t="n"/>
      <c r="G2" s="181" t="n"/>
      <c r="H2" s="181" t="n"/>
      <c r="I2" s="181" t="n"/>
      <c r="J2" s="181" t="n"/>
      <c r="K2" s="181" t="n"/>
      <c r="L2" s="181" t="n"/>
      <c r="M2" s="181" t="n"/>
      <c r="N2" s="181" t="n"/>
      <c r="O2" s="181" t="n"/>
      <c r="P2" s="181" t="n"/>
      <c r="Q2" s="181" t="n"/>
      <c r="R2" s="181" t="n"/>
      <c r="S2" s="181" t="n"/>
      <c r="T2" s="181" t="n"/>
      <c r="U2" s="181" t="n"/>
      <c r="V2" s="181" t="n"/>
      <c r="W2" s="181" t="n"/>
      <c r="X2" s="181" t="n"/>
      <c r="Y2" s="181" t="n"/>
      <c r="Z2" s="181" t="n"/>
    </row>
    <row r="3" ht="17" customHeight="1" s="266">
      <c r="A3" s="181" t="n"/>
      <c r="B3" s="181" t="n"/>
      <c r="C3" s="181" t="n"/>
      <c r="D3" s="181" t="n"/>
      <c r="E3" s="181" t="n"/>
      <c r="F3" s="181" t="n"/>
      <c r="G3" s="181" t="n"/>
      <c r="H3" s="181" t="n"/>
      <c r="I3" s="181" t="n"/>
      <c r="J3" s="181" t="n"/>
      <c r="K3" s="181" t="n"/>
      <c r="L3" s="181" t="n"/>
      <c r="M3" s="181" t="n"/>
      <c r="N3" s="181" t="n"/>
      <c r="O3" s="181" t="n"/>
      <c r="P3" s="181" t="n"/>
      <c r="Q3" s="181" t="n"/>
      <c r="R3" s="181" t="n"/>
      <c r="S3" s="181" t="n"/>
      <c r="T3" s="181" t="n"/>
      <c r="U3" s="181" t="n"/>
      <c r="V3" s="181" t="n"/>
      <c r="W3" s="181" t="n"/>
      <c r="X3" s="181" t="n"/>
      <c r="Y3" s="181" t="n"/>
      <c r="Z3" s="181" t="n"/>
    </row>
    <row r="4" ht="17" customHeight="1" s="266">
      <c r="A4" s="17" t="inlineStr">
        <is>
          <t>Public Company / Financing Facts</t>
        </is>
      </c>
      <c r="B4" s="1" t="n"/>
      <c r="C4" s="1" t="n"/>
      <c r="D4" s="1" t="n"/>
      <c r="E4" s="1" t="n"/>
      <c r="F4" s="1" t="n"/>
      <c r="G4" s="181" t="n"/>
      <c r="H4" s="181" t="n"/>
      <c r="I4" s="181" t="n"/>
      <c r="J4" s="181" t="n"/>
      <c r="K4" s="181" t="n"/>
      <c r="L4" s="181" t="n"/>
      <c r="M4" s="181" t="n"/>
      <c r="N4" s="181" t="n"/>
      <c r="O4" s="181" t="n"/>
      <c r="P4" s="181" t="n"/>
      <c r="Q4" s="181" t="n"/>
      <c r="R4" s="181" t="n"/>
      <c r="S4" s="181" t="n"/>
      <c r="T4" s="181" t="n"/>
      <c r="U4" s="181" t="n"/>
      <c r="V4" s="181" t="n"/>
      <c r="W4" s="181" t="n"/>
      <c r="X4" s="181" t="n"/>
      <c r="Y4" s="181" t="n"/>
      <c r="Z4" s="181" t="n"/>
    </row>
    <row r="5" ht="17" customHeight="1" s="266">
      <c r="A5" s="207" t="inlineStr">
        <is>
          <t>Metric</t>
        </is>
      </c>
      <c r="B5" s="207" t="inlineStr">
        <is>
          <t>Value</t>
        </is>
      </c>
      <c r="C5" s="207" t="inlineStr">
        <is>
          <t>Units</t>
        </is>
      </c>
      <c r="D5" s="207" t="inlineStr">
        <is>
          <t>As of</t>
        </is>
      </c>
      <c r="E5" s="207" t="inlineStr">
        <is>
          <t>Source</t>
        </is>
      </c>
      <c r="F5" s="207" t="inlineStr">
        <is>
          <t>Notes</t>
        </is>
      </c>
      <c r="G5" s="181" t="n"/>
      <c r="H5" s="181" t="n"/>
      <c r="I5" s="181" t="n"/>
      <c r="J5" s="181" t="n"/>
      <c r="K5" s="181" t="n"/>
      <c r="L5" s="181" t="n"/>
      <c r="M5" s="181" t="n"/>
      <c r="N5" s="181" t="n"/>
      <c r="O5" s="181" t="n"/>
      <c r="P5" s="181" t="n"/>
      <c r="Q5" s="181" t="n"/>
      <c r="R5" s="181" t="n"/>
      <c r="S5" s="181" t="n"/>
      <c r="T5" s="181" t="n"/>
      <c r="U5" s="181" t="n"/>
      <c r="V5" s="181" t="n"/>
      <c r="W5" s="181" t="n"/>
      <c r="X5" s="181" t="n"/>
      <c r="Y5" s="181" t="n"/>
      <c r="Z5" s="181" t="n"/>
    </row>
    <row r="6" ht="17" customHeight="1" s="266">
      <c r="A6" s="208" t="inlineStr">
        <is>
          <t>2024 ARR growth</t>
        </is>
      </c>
      <c r="B6" s="303" t="n">
        <v>1.3</v>
      </c>
      <c r="C6" s="191" t="inlineStr">
        <is>
          <t>% YoY</t>
        </is>
      </c>
      <c r="D6" s="191" t="inlineStr">
        <is>
          <t>2024</t>
        </is>
      </c>
      <c r="E6" s="191" t="inlineStr">
        <is>
          <t>https://www.sardine.ai/blog/series-c-announcement</t>
        </is>
      </c>
      <c r="F6" s="191" t="inlineStr">
        <is>
          <t>Company-reported</t>
        </is>
      </c>
      <c r="G6" s="181" t="n"/>
      <c r="H6" s="181" t="n"/>
      <c r="I6" s="181" t="n"/>
      <c r="J6" s="181" t="n"/>
      <c r="K6" s="181" t="n"/>
      <c r="L6" s="181" t="n"/>
      <c r="M6" s="181" t="n"/>
      <c r="N6" s="181" t="n"/>
      <c r="O6" s="181" t="n"/>
      <c r="P6" s="181" t="n"/>
      <c r="Q6" s="181" t="n"/>
      <c r="R6" s="181" t="n"/>
      <c r="S6" s="181" t="n"/>
      <c r="T6" s="181" t="n"/>
      <c r="U6" s="181" t="n"/>
      <c r="V6" s="181" t="n"/>
      <c r="W6" s="181" t="n"/>
      <c r="X6" s="181" t="n"/>
      <c r="Y6" s="181" t="n"/>
      <c r="Z6" s="181" t="n"/>
    </row>
    <row r="7" ht="17" customHeight="1" s="266">
      <c r="A7" s="208" t="inlineStr">
        <is>
          <t>Series C financing</t>
        </is>
      </c>
      <c r="B7" s="304" t="n">
        <v>70</v>
      </c>
      <c r="C7" s="191" t="inlineStr">
        <is>
          <t>$mm</t>
        </is>
      </c>
      <c r="D7" s="191" t="inlineStr">
        <is>
          <t>2025-02-11</t>
        </is>
      </c>
      <c r="E7" s="191" t="inlineStr">
        <is>
          <t>https://www.sardine.ai/blog/series-c-announcement</t>
        </is>
      </c>
      <c r="F7" s="191" t="inlineStr">
        <is>
          <t>Led by Activant Capital</t>
        </is>
      </c>
      <c r="G7" s="181" t="n"/>
      <c r="H7" s="181" t="n"/>
      <c r="I7" s="181" t="n"/>
      <c r="J7" s="181" t="n"/>
      <c r="K7" s="181" t="n"/>
      <c r="L7" s="181" t="n"/>
      <c r="M7" s="181" t="n"/>
      <c r="N7" s="181" t="n"/>
      <c r="O7" s="181" t="n"/>
      <c r="P7" s="181" t="n"/>
      <c r="Q7" s="181" t="n"/>
      <c r="R7" s="181" t="n"/>
      <c r="S7" s="181" t="n"/>
      <c r="T7" s="181" t="n"/>
      <c r="U7" s="181" t="n"/>
      <c r="V7" s="181" t="n"/>
      <c r="W7" s="181" t="n"/>
      <c r="X7" s="181" t="n"/>
      <c r="Y7" s="181" t="n"/>
      <c r="Z7" s="181" t="n"/>
    </row>
    <row r="8" ht="17" customHeight="1" s="266">
      <c r="A8" s="208" t="inlineStr">
        <is>
          <t>Total raised after Series C</t>
        </is>
      </c>
      <c r="B8" s="304" t="n">
        <v>145</v>
      </c>
      <c r="C8" s="191" t="inlineStr">
        <is>
          <t>$mm</t>
        </is>
      </c>
      <c r="D8" s="191" t="inlineStr">
        <is>
          <t>2025-02-11</t>
        </is>
      </c>
      <c r="E8" s="191" t="inlineStr">
        <is>
          <t>https://www.sardine.ai/blog/series-c-announcement</t>
        </is>
      </c>
      <c r="F8" s="191" t="inlineStr">
        <is>
          <t>Company-reported</t>
        </is>
      </c>
      <c r="G8" s="181" t="n"/>
      <c r="H8" s="181" t="n"/>
      <c r="I8" s="181" t="n"/>
      <c r="J8" s="181" t="n"/>
      <c r="K8" s="181" t="n"/>
      <c r="L8" s="181" t="n"/>
      <c r="M8" s="181" t="n"/>
      <c r="N8" s="181" t="n"/>
      <c r="O8" s="181" t="n"/>
      <c r="P8" s="181" t="n"/>
      <c r="Q8" s="181" t="n"/>
      <c r="R8" s="181" t="n"/>
      <c r="S8" s="181" t="n"/>
      <c r="T8" s="181" t="n"/>
      <c r="U8" s="181" t="n"/>
      <c r="V8" s="181" t="n"/>
      <c r="W8" s="181" t="n"/>
      <c r="X8" s="181" t="n"/>
      <c r="Y8" s="181" t="n"/>
      <c r="Z8" s="181" t="n"/>
    </row>
    <row r="9" ht="17" customHeight="1" s="266">
      <c r="A9" s="208" t="inlineStr">
        <is>
          <t>Series C extension</t>
        </is>
      </c>
      <c r="B9" s="304" t="n">
        <v>25</v>
      </c>
      <c r="C9" s="191" t="inlineStr">
        <is>
          <t>$mm</t>
        </is>
      </c>
      <c r="D9" s="191" t="inlineStr">
        <is>
          <t>2026-05-20</t>
        </is>
      </c>
      <c r="E9" s="191" t="inlineStr">
        <is>
          <t>https://www.sardine.ai/jp/press/pr/digital-banking-fraud-prevention</t>
        </is>
      </c>
      <c r="F9" s="191" t="inlineStr">
        <is>
          <t>Led by NAventures</t>
        </is>
      </c>
      <c r="G9" s="181" t="n"/>
      <c r="H9" s="181" t="n"/>
      <c r="I9" s="181" t="n"/>
      <c r="J9" s="181" t="n"/>
      <c r="K9" s="181" t="n"/>
      <c r="L9" s="181" t="n"/>
      <c r="M9" s="181" t="n"/>
      <c r="N9" s="181" t="n"/>
      <c r="O9" s="181" t="n"/>
      <c r="P9" s="181" t="n"/>
      <c r="Q9" s="181" t="n"/>
      <c r="R9" s="181" t="n"/>
      <c r="S9" s="181" t="n"/>
      <c r="T9" s="181" t="n"/>
      <c r="U9" s="181" t="n"/>
      <c r="V9" s="181" t="n"/>
      <c r="W9" s="181" t="n"/>
      <c r="X9" s="181" t="n"/>
      <c r="Y9" s="181" t="n"/>
      <c r="Z9" s="181" t="n"/>
    </row>
    <row r="10" ht="17" customHeight="1" s="266">
      <c r="A10" s="208" t="inlineStr">
        <is>
          <t>Total funding after extension</t>
        </is>
      </c>
      <c r="B10" s="304" t="n">
        <v>170</v>
      </c>
      <c r="C10" s="191" t="inlineStr">
        <is>
          <t>$mm</t>
        </is>
      </c>
      <c r="D10" s="191" t="inlineStr">
        <is>
          <t>2026-05-20</t>
        </is>
      </c>
      <c r="E10" s="191" t="inlineStr">
        <is>
          <t>https://www.sardine.ai/jp/press/pr/digital-banking-fraud-prevention</t>
        </is>
      </c>
      <c r="F10" s="191" t="inlineStr">
        <is>
          <t>Company-reported</t>
        </is>
      </c>
      <c r="G10" s="181" t="n"/>
      <c r="H10" s="181" t="n"/>
      <c r="I10" s="181" t="n"/>
      <c r="J10" s="181" t="n"/>
      <c r="K10" s="181" t="n"/>
      <c r="L10" s="181" t="n"/>
      <c r="M10" s="181" t="n"/>
      <c r="N10" s="181" t="n"/>
      <c r="O10" s="181" t="n"/>
      <c r="P10" s="181" t="n"/>
      <c r="Q10" s="181" t="n"/>
      <c r="R10" s="181" t="n"/>
      <c r="S10" s="181" t="n"/>
      <c r="T10" s="181" t="n"/>
      <c r="U10" s="181" t="n"/>
      <c r="V10" s="181" t="n"/>
      <c r="W10" s="181" t="n"/>
      <c r="X10" s="181" t="n"/>
      <c r="Y10" s="181" t="n"/>
      <c r="Z10" s="181" t="n"/>
    </row>
    <row r="11" ht="17" customHeight="1" s="266">
      <c r="A11" s="181" t="n"/>
      <c r="B11" s="181" t="n"/>
      <c r="C11" s="181" t="n"/>
      <c r="D11" s="181" t="n"/>
      <c r="E11" s="181" t="n"/>
      <c r="F11" s="181" t="n"/>
      <c r="G11" s="181" t="n"/>
      <c r="H11" s="181" t="n"/>
      <c r="I11" s="181" t="n"/>
      <c r="J11" s="181" t="n"/>
      <c r="K11" s="181" t="n"/>
      <c r="L11" s="181" t="n"/>
      <c r="M11" s="181" t="n"/>
      <c r="N11" s="181" t="n"/>
      <c r="O11" s="181" t="n"/>
      <c r="P11" s="181" t="n"/>
      <c r="Q11" s="181" t="n"/>
      <c r="R11" s="181" t="n"/>
      <c r="S11" s="181" t="n"/>
      <c r="T11" s="181" t="n"/>
      <c r="U11" s="181" t="n"/>
      <c r="V11" s="181" t="n"/>
      <c r="W11" s="181" t="n"/>
      <c r="X11" s="181" t="n"/>
      <c r="Y11" s="181" t="n"/>
      <c r="Z11" s="181" t="n"/>
    </row>
    <row r="12" ht="17" customHeight="1" s="266">
      <c r="A12" s="17" t="inlineStr">
        <is>
          <t>Illustrative Deal Assumptions</t>
        </is>
      </c>
      <c r="B12" s="1" t="n"/>
      <c r="C12" s="1" t="n"/>
      <c r="D12" s="1" t="n"/>
      <c r="E12" s="1" t="n"/>
      <c r="F12" s="1" t="n"/>
      <c r="G12" s="181" t="n"/>
      <c r="H12" s="181" t="n"/>
      <c r="I12" s="181" t="n"/>
      <c r="J12" s="181" t="n"/>
      <c r="K12" s="181" t="n"/>
      <c r="L12" s="181" t="n"/>
      <c r="M12" s="181" t="n"/>
      <c r="N12" s="181" t="n"/>
      <c r="O12" s="181" t="n"/>
      <c r="P12" s="181" t="n"/>
      <c r="Q12" s="181" t="n"/>
      <c r="R12" s="181" t="n"/>
      <c r="S12" s="181" t="n"/>
      <c r="T12" s="181" t="n"/>
      <c r="U12" s="181" t="n"/>
      <c r="V12" s="181" t="n"/>
      <c r="W12" s="181" t="n"/>
      <c r="X12" s="181" t="n"/>
      <c r="Y12" s="181" t="n"/>
      <c r="Z12" s="181" t="n"/>
    </row>
    <row r="13" ht="17" customHeight="1" s="266">
      <c r="A13" s="211" t="inlineStr">
        <is>
          <t>Assumption</t>
        </is>
      </c>
      <c r="B13" s="211" t="inlineStr">
        <is>
          <t>Input / Formula</t>
        </is>
      </c>
      <c r="C13" s="211" t="inlineStr">
        <is>
          <t>Units</t>
        </is>
      </c>
      <c r="D13" s="181" t="n"/>
      <c r="E13" s="181" t="n"/>
      <c r="F13" s="181" t="n"/>
      <c r="G13" s="181" t="n"/>
      <c r="H13" s="181" t="n"/>
      <c r="I13" s="181" t="n"/>
      <c r="J13" s="181" t="n"/>
      <c r="K13" s="181" t="n"/>
      <c r="L13" s="181" t="n"/>
      <c r="M13" s="181" t="n"/>
      <c r="N13" s="181" t="n"/>
      <c r="O13" s="181" t="n"/>
      <c r="P13" s="181" t="n"/>
      <c r="Q13" s="181" t="n"/>
      <c r="R13" s="181" t="n"/>
      <c r="S13" s="181" t="n"/>
      <c r="T13" s="181" t="n"/>
      <c r="U13" s="181" t="n"/>
      <c r="V13" s="181" t="n"/>
      <c r="W13" s="181" t="n"/>
      <c r="X13" s="181" t="n"/>
      <c r="Y13" s="181" t="n"/>
      <c r="Z13" s="181" t="n"/>
    </row>
    <row r="14" ht="17" customHeight="1" s="266">
      <c r="A14" s="181" t="inlineStr">
        <is>
          <t>a strategic investor investment</t>
        </is>
      </c>
      <c r="B14" s="305" t="n">
        <v>15</v>
      </c>
      <c r="C14" s="181" t="inlineStr">
        <is>
          <t>$mm</t>
        </is>
      </c>
      <c r="D14" s="181" t="n"/>
      <c r="E14" s="181" t="n"/>
      <c r="F14" s="181" t="n"/>
      <c r="G14" s="181" t="n"/>
      <c r="H14" s="181" t="n"/>
      <c r="I14" s="181" t="n"/>
      <c r="J14" s="181" t="n"/>
      <c r="K14" s="181" t="n"/>
      <c r="L14" s="181" t="n"/>
      <c r="M14" s="181" t="n"/>
      <c r="N14" s="181" t="n"/>
      <c r="O14" s="181" t="n"/>
      <c r="P14" s="181" t="n"/>
      <c r="Q14" s="181" t="n"/>
      <c r="R14" s="181" t="n"/>
      <c r="S14" s="181" t="n"/>
      <c r="T14" s="181" t="n"/>
      <c r="U14" s="181" t="n"/>
      <c r="V14" s="181" t="n"/>
      <c r="W14" s="181" t="n"/>
      <c r="X14" s="181" t="n"/>
      <c r="Y14" s="181" t="n"/>
      <c r="Z14" s="181" t="n"/>
    </row>
    <row r="15" ht="17" customHeight="1" s="266">
      <c r="A15" s="181" t="inlineStr">
        <is>
          <t>Entry post-money valuation</t>
        </is>
      </c>
      <c r="B15" s="305" t="n">
        <v>900</v>
      </c>
      <c r="C15" s="181" t="inlineStr">
        <is>
          <t>$mm</t>
        </is>
      </c>
      <c r="D15" s="181" t="n"/>
      <c r="E15" s="181" t="n"/>
      <c r="F15" s="181" t="n"/>
      <c r="G15" s="181" t="n"/>
      <c r="H15" s="181" t="n"/>
      <c r="I15" s="181" t="n"/>
      <c r="J15" s="181" t="n"/>
      <c r="K15" s="181" t="n"/>
      <c r="L15" s="181" t="n"/>
      <c r="M15" s="181" t="n"/>
      <c r="N15" s="181" t="n"/>
      <c r="O15" s="181" t="n"/>
      <c r="P15" s="181" t="n"/>
      <c r="Q15" s="181" t="n"/>
      <c r="R15" s="181" t="n"/>
      <c r="S15" s="181" t="n"/>
      <c r="T15" s="181" t="n"/>
      <c r="U15" s="181" t="n"/>
      <c r="V15" s="181" t="n"/>
      <c r="W15" s="181" t="n"/>
      <c r="X15" s="181" t="n"/>
      <c r="Y15" s="181" t="n"/>
      <c r="Z15" s="181" t="n"/>
    </row>
    <row r="16" ht="17" customHeight="1" s="266">
      <c r="A16" s="181" t="inlineStr">
        <is>
          <t>Entry pre-money valuation</t>
        </is>
      </c>
      <c r="B16" s="306">
        <f>B15-B14</f>
        <v/>
      </c>
      <c r="C16" s="181" t="inlineStr">
        <is>
          <t>$mm</t>
        </is>
      </c>
      <c r="D16" s="181" t="n"/>
      <c r="E16" s="181" t="n"/>
      <c r="F16" s="181" t="n"/>
      <c r="G16" s="181" t="n"/>
      <c r="H16" s="181" t="n"/>
      <c r="I16" s="181" t="n"/>
      <c r="J16" s="181" t="n"/>
      <c r="K16" s="181" t="n"/>
      <c r="L16" s="181" t="n"/>
      <c r="M16" s="181" t="n"/>
      <c r="N16" s="181" t="n"/>
      <c r="O16" s="181" t="n"/>
      <c r="P16" s="181" t="n"/>
      <c r="Q16" s="181" t="n"/>
      <c r="R16" s="181" t="n"/>
      <c r="S16" s="181" t="n"/>
      <c r="T16" s="181" t="n"/>
      <c r="U16" s="181" t="n"/>
      <c r="V16" s="181" t="n"/>
      <c r="W16" s="181" t="n"/>
      <c r="X16" s="181" t="n"/>
      <c r="Y16" s="181" t="n"/>
      <c r="Z16" s="181" t="n"/>
    </row>
    <row r="17" ht="17" customHeight="1" s="266">
      <c r="A17" s="181" t="inlineStr">
        <is>
          <t>Illustrative pre-money FD shares</t>
        </is>
      </c>
      <c r="B17" s="307" t="n">
        <v>100</v>
      </c>
      <c r="C17" s="181" t="inlineStr">
        <is>
          <t>mm shares</t>
        </is>
      </c>
      <c r="D17" s="181" t="n"/>
      <c r="E17" s="181" t="n"/>
      <c r="F17" s="181" t="n"/>
      <c r="G17" s="181" t="n"/>
      <c r="H17" s="181" t="n"/>
      <c r="I17" s="181" t="n"/>
      <c r="J17" s="181" t="n"/>
      <c r="K17" s="181" t="n"/>
      <c r="L17" s="181" t="n"/>
      <c r="M17" s="181" t="n"/>
      <c r="N17" s="181" t="n"/>
      <c r="O17" s="181" t="n"/>
      <c r="P17" s="181" t="n"/>
      <c r="Q17" s="181" t="n"/>
      <c r="R17" s="181" t="n"/>
      <c r="S17" s="181" t="n"/>
      <c r="T17" s="181" t="n"/>
      <c r="U17" s="181" t="n"/>
      <c r="V17" s="181" t="n"/>
      <c r="W17" s="181" t="n"/>
      <c r="X17" s="181" t="n"/>
      <c r="Y17" s="181" t="n"/>
      <c r="Z17" s="181" t="n"/>
    </row>
    <row r="18" ht="17" customHeight="1" s="266">
      <c r="A18" s="181" t="inlineStr">
        <is>
          <t>Implied price per share</t>
        </is>
      </c>
      <c r="B18" s="308">
        <f>B16/B17</f>
        <v/>
      </c>
      <c r="C18" s="181" t="inlineStr">
        <is>
          <t>$ / share</t>
        </is>
      </c>
      <c r="D18" s="181" t="n"/>
      <c r="E18" s="181" t="n"/>
      <c r="F18" s="181" t="n"/>
      <c r="G18" s="181" t="n"/>
      <c r="H18" s="181" t="n"/>
      <c r="I18" s="181" t="n"/>
      <c r="J18" s="181" t="n"/>
      <c r="K18" s="181" t="n"/>
      <c r="L18" s="181" t="n"/>
      <c r="M18" s="181" t="n"/>
      <c r="N18" s="181" t="n"/>
      <c r="O18" s="181" t="n"/>
      <c r="P18" s="181" t="n"/>
      <c r="Q18" s="181" t="n"/>
      <c r="R18" s="181" t="n"/>
      <c r="S18" s="181" t="n"/>
      <c r="T18" s="181" t="n"/>
      <c r="U18" s="181" t="n"/>
      <c r="V18" s="181" t="n"/>
      <c r="W18" s="181" t="n"/>
      <c r="X18" s="181" t="n"/>
      <c r="Y18" s="181" t="n"/>
      <c r="Z18" s="181" t="n"/>
    </row>
    <row r="19" ht="17" customHeight="1" s="266">
      <c r="A19" s="181" t="inlineStr">
        <is>
          <t>Initial ownership</t>
        </is>
      </c>
      <c r="B19" s="309">
        <f>B14/B15</f>
        <v/>
      </c>
      <c r="C19" s="181" t="inlineStr">
        <is>
          <t>%</t>
        </is>
      </c>
      <c r="D19" s="181" t="n"/>
      <c r="E19" s="181" t="n"/>
      <c r="F19" s="181" t="n"/>
      <c r="G19" s="181" t="n"/>
      <c r="H19" s="181" t="n"/>
      <c r="I19" s="181" t="n"/>
      <c r="J19" s="181" t="n"/>
      <c r="K19" s="181" t="n"/>
      <c r="L19" s="181" t="n"/>
      <c r="M19" s="181" t="n"/>
      <c r="N19" s="181" t="n"/>
      <c r="O19" s="181" t="n"/>
      <c r="P19" s="181" t="n"/>
      <c r="Q19" s="181" t="n"/>
      <c r="R19" s="181" t="n"/>
      <c r="S19" s="181" t="n"/>
      <c r="T19" s="181" t="n"/>
      <c r="U19" s="181" t="n"/>
      <c r="V19" s="181" t="n"/>
      <c r="W19" s="181" t="n"/>
      <c r="X19" s="181" t="n"/>
      <c r="Y19" s="181" t="n"/>
      <c r="Z19" s="181" t="n"/>
    </row>
    <row r="20" ht="17" customHeight="1" s="266">
      <c r="A20" s="181" t="n"/>
      <c r="B20" s="181" t="n"/>
      <c r="C20" s="181" t="n"/>
      <c r="D20" s="181" t="n"/>
      <c r="E20" s="181" t="n"/>
      <c r="F20" s="181" t="n"/>
      <c r="G20" s="181" t="n"/>
      <c r="H20" s="181" t="n"/>
      <c r="I20" s="181" t="n"/>
      <c r="J20" s="181" t="n"/>
      <c r="K20" s="181" t="n"/>
      <c r="L20" s="181" t="n"/>
      <c r="M20" s="181" t="n"/>
      <c r="N20" s="181" t="n"/>
      <c r="O20" s="181" t="n"/>
      <c r="P20" s="181" t="n"/>
      <c r="Q20" s="181" t="n"/>
      <c r="R20" s="181" t="n"/>
      <c r="S20" s="181" t="n"/>
      <c r="T20" s="181" t="n"/>
      <c r="U20" s="181" t="n"/>
      <c r="V20" s="181" t="n"/>
      <c r="W20" s="181" t="n"/>
      <c r="X20" s="181" t="n"/>
      <c r="Y20" s="181" t="n"/>
      <c r="Z20" s="181" t="n"/>
    </row>
    <row r="21" ht="17" customHeight="1" s="266">
      <c r="A21" s="17" t="inlineStr">
        <is>
          <t>Exit Scenario Assumptions</t>
        </is>
      </c>
      <c r="B21" s="1" t="n"/>
      <c r="C21" s="1" t="n"/>
      <c r="D21" s="1" t="n"/>
      <c r="E21" s="1" t="n"/>
      <c r="F21" s="1" t="n"/>
      <c r="G21" s="181" t="n"/>
      <c r="H21" s="181" t="n"/>
      <c r="I21" s="181" t="n"/>
      <c r="J21" s="181" t="n"/>
      <c r="K21" s="181" t="n"/>
      <c r="L21" s="181" t="n"/>
      <c r="M21" s="181" t="n"/>
      <c r="N21" s="181" t="n"/>
      <c r="O21" s="181" t="n"/>
      <c r="P21" s="181" t="n"/>
      <c r="Q21" s="181" t="n"/>
      <c r="R21" s="181" t="n"/>
      <c r="S21" s="181" t="n"/>
      <c r="T21" s="181" t="n"/>
      <c r="U21" s="181" t="n"/>
      <c r="V21" s="181" t="n"/>
      <c r="W21" s="181" t="n"/>
      <c r="X21" s="181" t="n"/>
      <c r="Y21" s="181" t="n"/>
      <c r="Z21" s="181" t="n"/>
    </row>
    <row r="22" ht="17" customHeight="1" s="266">
      <c r="A22" s="211" t="inlineStr">
        <is>
          <t>Scenario</t>
        </is>
      </c>
      <c r="B22" s="211" t="inlineStr">
        <is>
          <t>Exit Equity Value ($mm)</t>
        </is>
      </c>
      <c r="C22" s="211" t="inlineStr">
        <is>
          <t>Future Dilution</t>
        </is>
      </c>
      <c r="D22" s="211" t="inlineStr">
        <is>
          <t>Hold Period (yrs)</t>
        </is>
      </c>
      <c r="E22" s="211" t="inlineStr">
        <is>
          <t>Comment</t>
        </is>
      </c>
      <c r="F22" s="211" t="inlineStr">
        <is>
          <t>Editable?</t>
        </is>
      </c>
      <c r="G22" s="181" t="n"/>
      <c r="H22" s="181" t="n"/>
      <c r="I22" s="181" t="n"/>
      <c r="J22" s="181" t="n"/>
      <c r="K22" s="181" t="n"/>
      <c r="L22" s="181" t="n"/>
      <c r="M22" s="181" t="n"/>
      <c r="N22" s="181" t="n"/>
      <c r="O22" s="181" t="n"/>
      <c r="P22" s="181" t="n"/>
      <c r="Q22" s="181" t="n"/>
      <c r="R22" s="181" t="n"/>
      <c r="S22" s="181" t="n"/>
      <c r="T22" s="181" t="n"/>
      <c r="U22" s="181" t="n"/>
      <c r="V22" s="181" t="n"/>
      <c r="W22" s="181" t="n"/>
      <c r="X22" s="181" t="n"/>
      <c r="Y22" s="181" t="n"/>
      <c r="Z22" s="181" t="n"/>
    </row>
    <row r="23" ht="17" customHeight="1" s="266">
      <c r="A23" s="181" t="inlineStr">
        <is>
          <t>Downside</t>
        </is>
      </c>
      <c r="B23" s="310" t="n">
        <v>1500</v>
      </c>
      <c r="C23" s="311" t="n">
        <v>0.4</v>
      </c>
      <c r="D23" s="312" t="n">
        <v>5</v>
      </c>
      <c r="E23" s="181" t="inlineStr">
        <is>
          <t>Limited category leadership / valuation compression</t>
        </is>
      </c>
      <c r="F23" s="181" t="inlineStr">
        <is>
          <t>Yes</t>
        </is>
      </c>
      <c r="G23" s="181" t="n"/>
      <c r="H23" s="181" t="n"/>
      <c r="I23" s="181" t="n"/>
      <c r="J23" s="181" t="n"/>
      <c r="K23" s="181" t="n"/>
      <c r="L23" s="181" t="n"/>
      <c r="M23" s="181" t="n"/>
      <c r="N23" s="181" t="n"/>
      <c r="O23" s="181" t="n"/>
      <c r="P23" s="181" t="n"/>
      <c r="Q23" s="181" t="n"/>
      <c r="R23" s="181" t="n"/>
      <c r="S23" s="181" t="n"/>
      <c r="T23" s="181" t="n"/>
      <c r="U23" s="181" t="n"/>
      <c r="V23" s="181" t="n"/>
      <c r="W23" s="181" t="n"/>
      <c r="X23" s="181" t="n"/>
      <c r="Y23" s="181" t="n"/>
      <c r="Z23" s="181" t="n"/>
    </row>
    <row r="24" ht="17" customHeight="1" s="266">
      <c r="A24" s="181" t="inlineStr">
        <is>
          <t>Base</t>
        </is>
      </c>
      <c r="B24" s="310" t="n">
        <v>4000</v>
      </c>
      <c r="C24" s="311" t="n">
        <v>0.35</v>
      </c>
      <c r="D24" s="312" t="n">
        <v>5</v>
      </c>
      <c r="E24" s="181" t="inlineStr">
        <is>
          <t>Multi-billion-dollar strategic risk platform</t>
        </is>
      </c>
      <c r="F24" s="181" t="inlineStr">
        <is>
          <t>Yes</t>
        </is>
      </c>
      <c r="G24" s="181" t="n"/>
      <c r="H24" s="181" t="n"/>
      <c r="I24" s="181" t="n"/>
      <c r="J24" s="181" t="n"/>
      <c r="K24" s="181" t="n"/>
      <c r="L24" s="181" t="n"/>
      <c r="M24" s="181" t="n"/>
      <c r="N24" s="181" t="n"/>
      <c r="O24" s="181" t="n"/>
      <c r="P24" s="181" t="n"/>
      <c r="Q24" s="181" t="n"/>
      <c r="R24" s="181" t="n"/>
      <c r="S24" s="181" t="n"/>
      <c r="T24" s="181" t="n"/>
      <c r="U24" s="181" t="n"/>
      <c r="V24" s="181" t="n"/>
      <c r="W24" s="181" t="n"/>
      <c r="X24" s="181" t="n"/>
      <c r="Y24" s="181" t="n"/>
      <c r="Z24" s="181" t="n"/>
    </row>
    <row r="25" ht="17" customHeight="1" s="266">
      <c r="A25" s="181" t="inlineStr">
        <is>
          <t>Upside</t>
        </is>
      </c>
      <c r="B25" s="310" t="n">
        <v>8000</v>
      </c>
      <c r="C25" s="311" t="n">
        <v>0.3</v>
      </c>
      <c r="D25" s="312" t="n">
        <v>5</v>
      </c>
      <c r="E25" s="181" t="inlineStr">
        <is>
          <t>Category leader with strong bank adoption</t>
        </is>
      </c>
      <c r="F25" s="181" t="inlineStr">
        <is>
          <t>Yes</t>
        </is>
      </c>
      <c r="G25" s="181" t="n"/>
      <c r="H25" s="181" t="n"/>
      <c r="I25" s="181" t="n"/>
      <c r="J25" s="181" t="n"/>
      <c r="K25" s="181" t="n"/>
      <c r="L25" s="181" t="n"/>
      <c r="M25" s="181" t="n"/>
      <c r="N25" s="181" t="n"/>
      <c r="O25" s="181" t="n"/>
      <c r="P25" s="181" t="n"/>
      <c r="Q25" s="181" t="n"/>
      <c r="R25" s="181" t="n"/>
      <c r="S25" s="181" t="n"/>
      <c r="T25" s="181" t="n"/>
      <c r="U25" s="181" t="n"/>
      <c r="V25" s="181" t="n"/>
      <c r="W25" s="181" t="n"/>
      <c r="X25" s="181" t="n"/>
      <c r="Y25" s="181" t="n"/>
      <c r="Z25" s="181" t="n"/>
    </row>
    <row r="26" ht="17" customHeight="1" s="266">
      <c r="A26" s="181" t="n"/>
      <c r="B26" s="181" t="n"/>
      <c r="C26" s="181" t="n"/>
      <c r="D26" s="181" t="n"/>
      <c r="E26" s="181" t="n"/>
      <c r="F26" s="181" t="n"/>
      <c r="G26" s="181" t="n"/>
      <c r="H26" s="181" t="n"/>
      <c r="I26" s="181" t="n"/>
      <c r="J26" s="181" t="n"/>
      <c r="K26" s="181" t="n"/>
      <c r="L26" s="181" t="n"/>
      <c r="M26" s="181" t="n"/>
      <c r="N26" s="181" t="n"/>
      <c r="O26" s="181" t="n"/>
      <c r="P26" s="181" t="n"/>
      <c r="Q26" s="181" t="n"/>
      <c r="R26" s="181" t="n"/>
      <c r="S26" s="181" t="n"/>
      <c r="T26" s="181" t="n"/>
      <c r="U26" s="181" t="n"/>
      <c r="V26" s="181" t="n"/>
      <c r="W26" s="181" t="n"/>
      <c r="X26" s="181" t="n"/>
      <c r="Y26" s="181" t="n"/>
      <c r="Z26" s="181" t="n"/>
    </row>
    <row r="27" ht="17" customHeight="1" s="266">
      <c r="A27" s="17" t="inlineStr">
        <is>
          <t>Optional Operating Validation Assumptions</t>
        </is>
      </c>
      <c r="B27" s="1" t="n"/>
      <c r="C27" s="1" t="n"/>
      <c r="D27" s="1" t="n"/>
      <c r="E27" s="1" t="n"/>
      <c r="F27" s="1" t="n"/>
      <c r="G27" s="181" t="n"/>
      <c r="H27" s="181" t="n"/>
      <c r="I27" s="181" t="n"/>
      <c r="J27" s="181" t="n"/>
      <c r="K27" s="181" t="n"/>
      <c r="L27" s="181" t="n"/>
      <c r="M27" s="181" t="n"/>
      <c r="N27" s="181" t="n"/>
      <c r="O27" s="181" t="n"/>
      <c r="P27" s="181" t="n"/>
      <c r="Q27" s="181" t="n"/>
      <c r="R27" s="181" t="n"/>
      <c r="S27" s="181" t="n"/>
      <c r="T27" s="181" t="n"/>
      <c r="U27" s="181" t="n"/>
      <c r="V27" s="181" t="n"/>
      <c r="W27" s="181" t="n"/>
      <c r="X27" s="181" t="n"/>
      <c r="Y27" s="181" t="n"/>
      <c r="Z27" s="181" t="n"/>
    </row>
    <row r="28" ht="17" customHeight="1" s="266">
      <c r="A28" s="211" t="inlineStr">
        <is>
          <t>Metric</t>
        </is>
      </c>
      <c r="B28" s="211" t="inlineStr">
        <is>
          <t>Input</t>
        </is>
      </c>
      <c r="C28" s="211" t="inlineStr">
        <is>
          <t>Units</t>
        </is>
      </c>
      <c r="D28" s="211" t="inlineStr">
        <is>
          <t>Purpose</t>
        </is>
      </c>
      <c r="E28" s="211" t="inlineStr">
        <is>
          <t>Source / Basis</t>
        </is>
      </c>
      <c r="F28" s="211" t="inlineStr">
        <is>
          <t>Notes</t>
        </is>
      </c>
      <c r="G28" s="181" t="n"/>
      <c r="H28" s="181" t="n"/>
      <c r="I28" s="181" t="n"/>
      <c r="J28" s="181" t="n"/>
      <c r="K28" s="181" t="n"/>
      <c r="L28" s="181" t="n"/>
      <c r="M28" s="181" t="n"/>
      <c r="N28" s="181" t="n"/>
      <c r="O28" s="181" t="n"/>
      <c r="P28" s="181" t="n"/>
      <c r="Q28" s="181" t="n"/>
      <c r="R28" s="181" t="n"/>
      <c r="S28" s="181" t="n"/>
      <c r="T28" s="181" t="n"/>
      <c r="U28" s="181" t="n"/>
      <c r="V28" s="181" t="n"/>
      <c r="W28" s="181" t="n"/>
      <c r="X28" s="181" t="n"/>
      <c r="Y28" s="181" t="n"/>
      <c r="Z28" s="181" t="n"/>
    </row>
    <row r="29" ht="17" customHeight="1" s="266">
      <c r="A29" s="181" t="inlineStr">
        <is>
          <t>Illustrative ARR at entry</t>
        </is>
      </c>
      <c r="B29" s="305" t="n">
        <v>60</v>
      </c>
      <c r="C29" s="181" t="inlineStr">
        <is>
          <t>$mm</t>
        </is>
      </c>
      <c r="D29" s="181" t="inlineStr">
        <is>
          <t>Backsolve valuation reasonableness</t>
        </is>
      </c>
      <c r="E29" s="181" t="inlineStr">
        <is>
          <t>Analyst assumption</t>
        </is>
      </c>
      <c r="F29" s="181" t="inlineStr">
        <is>
          <t>Not company-disclosed</t>
        </is>
      </c>
      <c r="G29" s="181" t="n"/>
      <c r="H29" s="181" t="n"/>
      <c r="I29" s="181" t="n"/>
      <c r="J29" s="181" t="n"/>
      <c r="K29" s="181" t="n"/>
      <c r="L29" s="181" t="n"/>
      <c r="M29" s="181" t="n"/>
      <c r="N29" s="181" t="n"/>
      <c r="O29" s="181" t="n"/>
      <c r="P29" s="181" t="n"/>
      <c r="Q29" s="181" t="n"/>
      <c r="R29" s="181" t="n"/>
      <c r="S29" s="181" t="n"/>
      <c r="T29" s="181" t="n"/>
      <c r="U29" s="181" t="n"/>
      <c r="V29" s="181" t="n"/>
      <c r="W29" s="181" t="n"/>
      <c r="X29" s="181" t="n"/>
      <c r="Y29" s="181" t="n"/>
      <c r="Z29" s="181" t="n"/>
    </row>
    <row r="30" ht="17" customHeight="1" s="266">
      <c r="A30" s="181" t="inlineStr">
        <is>
          <t>Entry ARR multiple</t>
        </is>
      </c>
      <c r="B30" s="313">
        <f>B15/B29</f>
        <v/>
      </c>
      <c r="C30" s="181" t="inlineStr">
        <is>
          <t>x</t>
        </is>
      </c>
      <c r="D30" s="181" t="inlineStr">
        <is>
          <t>Implied entry multiple</t>
        </is>
      </c>
      <c r="E30" s="181" t="inlineStr">
        <is>
          <t>Formula</t>
        </is>
      </c>
      <c r="F30" s="181" t="inlineStr">
        <is>
          <t>Post-money / illustrative ARR</t>
        </is>
      </c>
      <c r="G30" s="181" t="n"/>
      <c r="H30" s="181" t="n"/>
      <c r="I30" s="181" t="n"/>
      <c r="J30" s="181" t="n"/>
      <c r="K30" s="181" t="n"/>
      <c r="L30" s="181" t="n"/>
      <c r="M30" s="181" t="n"/>
      <c r="N30" s="181" t="n"/>
      <c r="O30" s="181" t="n"/>
      <c r="P30" s="181" t="n"/>
      <c r="Q30" s="181" t="n"/>
      <c r="R30" s="181" t="n"/>
      <c r="S30" s="181" t="n"/>
      <c r="T30" s="181" t="n"/>
      <c r="U30" s="181" t="n"/>
      <c r="V30" s="181" t="n"/>
      <c r="W30" s="181" t="n"/>
      <c r="X30" s="181" t="n"/>
      <c r="Y30" s="181" t="n"/>
      <c r="Z30" s="181" t="n"/>
    </row>
    <row r="31" ht="17" customHeight="1" s="266">
      <c r="A31" s="181" t="inlineStr">
        <is>
          <t>2027 ARR growth</t>
        </is>
      </c>
      <c r="B31" s="314" t="n">
        <v>0.55</v>
      </c>
      <c r="C31" s="181" t="inlineStr">
        <is>
          <t>%</t>
        </is>
      </c>
      <c r="D31" s="181" t="inlineStr">
        <is>
          <t>Operating sensitivity</t>
        </is>
      </c>
      <c r="E31" s="181" t="inlineStr">
        <is>
          <t>Analyst assumption</t>
        </is>
      </c>
      <c r="F31" s="181" t="str"/>
      <c r="G31" s="181" t="n"/>
      <c r="H31" s="181" t="n"/>
      <c r="I31" s="181" t="n"/>
      <c r="J31" s="181" t="n"/>
      <c r="K31" s="181" t="n"/>
      <c r="L31" s="181" t="n"/>
      <c r="M31" s="181" t="n"/>
      <c r="N31" s="181" t="n"/>
      <c r="O31" s="181" t="n"/>
      <c r="P31" s="181" t="n"/>
      <c r="Q31" s="181" t="n"/>
      <c r="R31" s="181" t="n"/>
      <c r="S31" s="181" t="n"/>
      <c r="T31" s="181" t="n"/>
      <c r="U31" s="181" t="n"/>
      <c r="V31" s="181" t="n"/>
      <c r="W31" s="181" t="n"/>
      <c r="X31" s="181" t="n"/>
      <c r="Y31" s="181" t="n"/>
      <c r="Z31" s="181" t="n"/>
    </row>
    <row r="32" ht="17" customHeight="1" s="266">
      <c r="A32" s="181" t="inlineStr">
        <is>
          <t>2028 ARR growth</t>
        </is>
      </c>
      <c r="B32" s="314" t="n">
        <v>0.45</v>
      </c>
      <c r="C32" s="181" t="inlineStr">
        <is>
          <t>%</t>
        </is>
      </c>
      <c r="D32" s="181" t="inlineStr">
        <is>
          <t>Operating sensitivity</t>
        </is>
      </c>
      <c r="E32" s="181" t="inlineStr">
        <is>
          <t>Analyst assumption</t>
        </is>
      </c>
      <c r="F32" s="181" t="str"/>
      <c r="G32" s="181" t="n"/>
      <c r="H32" s="181" t="n"/>
      <c r="I32" s="181" t="n"/>
      <c r="J32" s="181" t="n"/>
      <c r="K32" s="181" t="n"/>
      <c r="L32" s="181" t="n"/>
      <c r="M32" s="181" t="n"/>
      <c r="N32" s="181" t="n"/>
      <c r="O32" s="181" t="n"/>
      <c r="P32" s="181" t="n"/>
      <c r="Q32" s="181" t="n"/>
      <c r="R32" s="181" t="n"/>
      <c r="S32" s="181" t="n"/>
      <c r="T32" s="181" t="n"/>
      <c r="U32" s="181" t="n"/>
      <c r="V32" s="181" t="n"/>
      <c r="W32" s="181" t="n"/>
      <c r="X32" s="181" t="n"/>
      <c r="Y32" s="181" t="n"/>
      <c r="Z32" s="181" t="n"/>
    </row>
    <row r="33" ht="17" customHeight="1" s="266">
      <c r="A33" s="181" t="inlineStr">
        <is>
          <t>2029 ARR growth</t>
        </is>
      </c>
      <c r="B33" s="314" t="n">
        <v>0.35</v>
      </c>
      <c r="C33" s="181" t="inlineStr">
        <is>
          <t>%</t>
        </is>
      </c>
      <c r="D33" s="181" t="inlineStr">
        <is>
          <t>Operating sensitivity</t>
        </is>
      </c>
      <c r="E33" s="181" t="inlineStr">
        <is>
          <t>Analyst assumption</t>
        </is>
      </c>
      <c r="F33" s="181" t="str"/>
      <c r="G33" s="181" t="n"/>
      <c r="H33" s="181" t="n"/>
      <c r="I33" s="181" t="n"/>
      <c r="J33" s="181" t="n"/>
      <c r="K33" s="181" t="n"/>
      <c r="L33" s="181" t="n"/>
      <c r="M33" s="181" t="n"/>
      <c r="N33" s="181" t="n"/>
      <c r="O33" s="181" t="n"/>
      <c r="P33" s="181" t="n"/>
      <c r="Q33" s="181" t="n"/>
      <c r="R33" s="181" t="n"/>
      <c r="S33" s="181" t="n"/>
      <c r="T33" s="181" t="n"/>
      <c r="U33" s="181" t="n"/>
      <c r="V33" s="181" t="n"/>
      <c r="W33" s="181" t="n"/>
      <c r="X33" s="181" t="n"/>
      <c r="Y33" s="181" t="n"/>
      <c r="Z33" s="181" t="n"/>
    </row>
    <row r="34" ht="17" customHeight="1" s="266">
      <c r="A34" s="181" t="inlineStr">
        <is>
          <t>2030 ARR growth</t>
        </is>
      </c>
      <c r="B34" s="314" t="n">
        <v>0.25</v>
      </c>
      <c r="C34" s="181" t="inlineStr">
        <is>
          <t>%</t>
        </is>
      </c>
      <c r="D34" s="181" t="inlineStr">
        <is>
          <t>Operating sensitivity</t>
        </is>
      </c>
      <c r="E34" s="181" t="inlineStr">
        <is>
          <t>Analyst assumption</t>
        </is>
      </c>
      <c r="F34" s="181" t="str"/>
      <c r="G34" s="181" t="n"/>
      <c r="H34" s="181" t="n"/>
      <c r="I34" s="181" t="n"/>
      <c r="J34" s="181" t="n"/>
      <c r="K34" s="181" t="n"/>
      <c r="L34" s="181" t="n"/>
      <c r="M34" s="181" t="n"/>
      <c r="N34" s="181" t="n"/>
      <c r="O34" s="181" t="n"/>
      <c r="P34" s="181" t="n"/>
      <c r="Q34" s="181" t="n"/>
      <c r="R34" s="181" t="n"/>
      <c r="S34" s="181" t="n"/>
      <c r="T34" s="181" t="n"/>
      <c r="U34" s="181" t="n"/>
      <c r="V34" s="181" t="n"/>
      <c r="W34" s="181" t="n"/>
      <c r="X34" s="181" t="n"/>
      <c r="Y34" s="181" t="n"/>
      <c r="Z34" s="181" t="n"/>
    </row>
    <row r="35">
      <c r="A35" s="181" t="n"/>
      <c r="B35" s="181" t="n"/>
      <c r="C35" s="181" t="n"/>
      <c r="D35" s="181" t="n"/>
      <c r="E35" s="181" t="n"/>
      <c r="F35" s="181" t="n"/>
      <c r="G35" s="181" t="n"/>
      <c r="H35" s="181" t="n"/>
      <c r="I35" s="181" t="n"/>
      <c r="J35" s="181" t="n"/>
      <c r="K35" s="181" t="n"/>
      <c r="L35" s="181" t="n"/>
      <c r="M35" s="181" t="n"/>
      <c r="N35" s="181" t="n"/>
      <c r="O35" s="181" t="n"/>
      <c r="P35" s="181" t="n"/>
      <c r="Q35" s="181" t="n"/>
      <c r="R35" s="181" t="n"/>
      <c r="S35" s="181" t="n"/>
      <c r="T35" s="181" t="n"/>
      <c r="U35" s="181" t="n"/>
      <c r="V35" s="181" t="n"/>
      <c r="W35" s="181" t="n"/>
      <c r="X35" s="181" t="n"/>
      <c r="Y35" s="181" t="n"/>
      <c r="Z35" s="181" t="n"/>
    </row>
    <row r="36">
      <c r="A36" s="181" t="n"/>
      <c r="B36" s="181" t="n"/>
      <c r="C36" s="181" t="n"/>
      <c r="D36" s="181" t="n"/>
      <c r="E36" s="181" t="n"/>
      <c r="F36" s="181" t="n"/>
      <c r="G36" s="181" t="n"/>
      <c r="H36" s="181" t="n"/>
      <c r="I36" s="181" t="n"/>
      <c r="J36" s="181" t="n"/>
      <c r="K36" s="181" t="n"/>
      <c r="L36" s="181" t="n"/>
      <c r="M36" s="181" t="n"/>
      <c r="N36" s="181" t="n"/>
      <c r="O36" s="181" t="n"/>
      <c r="P36" s="181" t="n"/>
      <c r="Q36" s="181" t="n"/>
      <c r="R36" s="181" t="n"/>
      <c r="S36" s="181" t="n"/>
      <c r="T36" s="181" t="n"/>
      <c r="U36" s="181" t="n"/>
      <c r="V36" s="181" t="n"/>
      <c r="W36" s="181" t="n"/>
      <c r="X36" s="181" t="n"/>
      <c r="Y36" s="181" t="n"/>
      <c r="Z36" s="181" t="n"/>
    </row>
    <row r="37">
      <c r="A37" s="181" t="n"/>
      <c r="B37" s="181" t="n"/>
      <c r="C37" s="181" t="n"/>
      <c r="D37" s="181" t="n"/>
      <c r="E37" s="181" t="n"/>
      <c r="F37" s="181" t="n"/>
      <c r="G37" s="181" t="n"/>
      <c r="H37" s="181" t="n"/>
      <c r="I37" s="181" t="n"/>
      <c r="J37" s="181" t="n"/>
      <c r="K37" s="181" t="n"/>
      <c r="L37" s="181" t="n"/>
      <c r="M37" s="181" t="n"/>
      <c r="N37" s="181" t="n"/>
      <c r="O37" s="181" t="n"/>
      <c r="P37" s="181" t="n"/>
      <c r="Q37" s="181" t="n"/>
      <c r="R37" s="181" t="n"/>
      <c r="S37" s="181" t="n"/>
      <c r="T37" s="181" t="n"/>
      <c r="U37" s="181" t="n"/>
      <c r="V37" s="181" t="n"/>
      <c r="W37" s="181" t="n"/>
      <c r="X37" s="181" t="n"/>
      <c r="Y37" s="181" t="n"/>
      <c r="Z37" s="181" t="n"/>
    </row>
    <row r="38">
      <c r="A38" s="181" t="n"/>
      <c r="B38" s="181" t="n"/>
      <c r="C38" s="181" t="n"/>
      <c r="D38" s="181" t="n"/>
      <c r="E38" s="181" t="n"/>
      <c r="F38" s="181" t="n"/>
      <c r="G38" s="181" t="n"/>
      <c r="H38" s="181" t="n"/>
      <c r="I38" s="181" t="n"/>
      <c r="J38" s="181" t="n"/>
      <c r="K38" s="181" t="n"/>
      <c r="L38" s="181" t="n"/>
      <c r="M38" s="181" t="n"/>
      <c r="N38" s="181" t="n"/>
      <c r="O38" s="181" t="n"/>
      <c r="P38" s="181" t="n"/>
      <c r="Q38" s="181" t="n"/>
      <c r="R38" s="181" t="n"/>
      <c r="S38" s="181" t="n"/>
      <c r="T38" s="181" t="n"/>
      <c r="U38" s="181" t="n"/>
      <c r="V38" s="181" t="n"/>
      <c r="W38" s="181" t="n"/>
      <c r="X38" s="181" t="n"/>
      <c r="Y38" s="181" t="n"/>
      <c r="Z38" s="181" t="n"/>
    </row>
    <row r="39">
      <c r="A39" s="181" t="n"/>
      <c r="B39" s="181" t="n"/>
      <c r="C39" s="181" t="n"/>
      <c r="D39" s="181" t="n"/>
      <c r="E39" s="181" t="n"/>
      <c r="F39" s="181" t="n"/>
      <c r="G39" s="181" t="n"/>
      <c r="H39" s="181" t="n"/>
      <c r="I39" s="181" t="n"/>
      <c r="J39" s="181" t="n"/>
      <c r="K39" s="181" t="n"/>
      <c r="L39" s="181" t="n"/>
      <c r="M39" s="181" t="n"/>
      <c r="N39" s="181" t="n"/>
      <c r="O39" s="181" t="n"/>
      <c r="P39" s="181" t="n"/>
      <c r="Q39" s="181" t="n"/>
      <c r="R39" s="181" t="n"/>
      <c r="S39" s="181" t="n"/>
      <c r="T39" s="181" t="n"/>
      <c r="U39" s="181" t="n"/>
      <c r="V39" s="181" t="n"/>
      <c r="W39" s="181" t="n"/>
      <c r="X39" s="181" t="n"/>
      <c r="Y39" s="181" t="n"/>
      <c r="Z39" s="181" t="n"/>
    </row>
    <row r="40">
      <c r="A40" s="181" t="n"/>
      <c r="B40" s="181" t="n"/>
      <c r="C40" s="181" t="n"/>
      <c r="D40" s="181" t="n"/>
      <c r="E40" s="181" t="n"/>
      <c r="F40" s="181" t="n"/>
      <c r="G40" s="181" t="n"/>
      <c r="H40" s="181" t="n"/>
      <c r="I40" s="181" t="n"/>
      <c r="J40" s="181" t="n"/>
      <c r="K40" s="181" t="n"/>
      <c r="L40" s="181" t="n"/>
      <c r="M40" s="181" t="n"/>
      <c r="N40" s="181" t="n"/>
      <c r="O40" s="181" t="n"/>
      <c r="P40" s="181" t="n"/>
      <c r="Q40" s="181" t="n"/>
      <c r="R40" s="181" t="n"/>
      <c r="S40" s="181" t="n"/>
      <c r="T40" s="181" t="n"/>
      <c r="U40" s="181" t="n"/>
      <c r="V40" s="181" t="n"/>
      <c r="W40" s="181" t="n"/>
      <c r="X40" s="181" t="n"/>
      <c r="Y40" s="181" t="n"/>
      <c r="Z40" s="181" t="n"/>
    </row>
    <row r="41">
      <c r="A41" s="181" t="n"/>
      <c r="B41" s="181" t="n"/>
      <c r="C41" s="181" t="n"/>
      <c r="D41" s="181" t="n"/>
      <c r="E41" s="181" t="n"/>
      <c r="F41" s="181" t="n"/>
      <c r="G41" s="181" t="n"/>
      <c r="H41" s="181" t="n"/>
      <c r="I41" s="181" t="n"/>
      <c r="J41" s="181" t="n"/>
      <c r="K41" s="181" t="n"/>
      <c r="L41" s="181" t="n"/>
      <c r="M41" s="181" t="n"/>
      <c r="N41" s="181" t="n"/>
      <c r="O41" s="181" t="n"/>
      <c r="P41" s="181" t="n"/>
      <c r="Q41" s="181" t="n"/>
      <c r="R41" s="181" t="n"/>
      <c r="S41" s="181" t="n"/>
      <c r="T41" s="181" t="n"/>
      <c r="U41" s="181" t="n"/>
      <c r="V41" s="181" t="n"/>
      <c r="W41" s="181" t="n"/>
      <c r="X41" s="181" t="n"/>
      <c r="Y41" s="181" t="n"/>
      <c r="Z41" s="181" t="n"/>
    </row>
    <row r="42">
      <c r="A42" s="181" t="n"/>
      <c r="B42" s="181" t="n"/>
      <c r="C42" s="181" t="n"/>
      <c r="D42" s="181" t="n"/>
      <c r="E42" s="181" t="n"/>
      <c r="F42" s="181" t="n"/>
      <c r="G42" s="181" t="n"/>
      <c r="H42" s="181" t="n"/>
      <c r="I42" s="181" t="n"/>
      <c r="J42" s="181" t="n"/>
      <c r="K42" s="181" t="n"/>
      <c r="L42" s="181" t="n"/>
      <c r="M42" s="181" t="n"/>
      <c r="N42" s="181" t="n"/>
      <c r="O42" s="181" t="n"/>
      <c r="P42" s="181" t="n"/>
      <c r="Q42" s="181" t="n"/>
      <c r="R42" s="181" t="n"/>
      <c r="S42" s="181" t="n"/>
      <c r="T42" s="181" t="n"/>
      <c r="U42" s="181" t="n"/>
      <c r="V42" s="181" t="n"/>
      <c r="W42" s="181" t="n"/>
      <c r="X42" s="181" t="n"/>
      <c r="Y42" s="181" t="n"/>
      <c r="Z42" s="181" t="n"/>
    </row>
    <row r="43">
      <c r="A43" s="181" t="n"/>
      <c r="B43" s="181" t="n"/>
      <c r="C43" s="181" t="n"/>
      <c r="D43" s="181" t="n"/>
      <c r="E43" s="181" t="n"/>
      <c r="F43" s="181" t="n"/>
      <c r="G43" s="181" t="n"/>
      <c r="H43" s="181" t="n"/>
      <c r="I43" s="181" t="n"/>
      <c r="J43" s="181" t="n"/>
      <c r="K43" s="181" t="n"/>
      <c r="L43" s="181" t="n"/>
      <c r="M43" s="181" t="n"/>
      <c r="N43" s="181" t="n"/>
      <c r="O43" s="181" t="n"/>
      <c r="P43" s="181" t="n"/>
      <c r="Q43" s="181" t="n"/>
      <c r="R43" s="181" t="n"/>
      <c r="S43" s="181" t="n"/>
      <c r="T43" s="181" t="n"/>
      <c r="U43" s="181" t="n"/>
      <c r="V43" s="181" t="n"/>
      <c r="W43" s="181" t="n"/>
      <c r="X43" s="181" t="n"/>
      <c r="Y43" s="181" t="n"/>
      <c r="Z43" s="181" t="n"/>
    </row>
    <row r="44">
      <c r="A44" s="181" t="n"/>
      <c r="B44" s="181" t="n"/>
      <c r="C44" s="181" t="n"/>
      <c r="D44" s="181" t="n"/>
      <c r="E44" s="181" t="n"/>
      <c r="F44" s="181" t="n"/>
      <c r="G44" s="181" t="n"/>
      <c r="H44" s="181" t="n"/>
      <c r="I44" s="181" t="n"/>
      <c r="J44" s="181" t="n"/>
      <c r="K44" s="181" t="n"/>
      <c r="L44" s="181" t="n"/>
      <c r="M44" s="181" t="n"/>
      <c r="N44" s="181" t="n"/>
      <c r="O44" s="181" t="n"/>
      <c r="P44" s="181" t="n"/>
      <c r="Q44" s="181" t="n"/>
      <c r="R44" s="181" t="n"/>
      <c r="S44" s="181" t="n"/>
      <c r="T44" s="181" t="n"/>
      <c r="U44" s="181" t="n"/>
      <c r="V44" s="181" t="n"/>
      <c r="W44" s="181" t="n"/>
      <c r="X44" s="181" t="n"/>
      <c r="Y44" s="181" t="n"/>
      <c r="Z44" s="181" t="n"/>
    </row>
    <row r="45">
      <c r="A45" s="181" t="n"/>
      <c r="B45" s="181" t="n"/>
      <c r="C45" s="181" t="n"/>
      <c r="D45" s="181" t="n"/>
      <c r="E45" s="181" t="n"/>
      <c r="F45" s="181" t="n"/>
      <c r="G45" s="181" t="n"/>
      <c r="H45" s="181" t="n"/>
      <c r="I45" s="181" t="n"/>
      <c r="J45" s="181" t="n"/>
      <c r="K45" s="181" t="n"/>
      <c r="L45" s="181" t="n"/>
      <c r="M45" s="181" t="n"/>
      <c r="N45" s="181" t="n"/>
      <c r="O45" s="181" t="n"/>
      <c r="P45" s="181" t="n"/>
      <c r="Q45" s="181" t="n"/>
      <c r="R45" s="181" t="n"/>
      <c r="S45" s="181" t="n"/>
      <c r="T45" s="181" t="n"/>
      <c r="U45" s="181" t="n"/>
      <c r="V45" s="181" t="n"/>
      <c r="W45" s="181" t="n"/>
      <c r="X45" s="181" t="n"/>
      <c r="Y45" s="181" t="n"/>
      <c r="Z45" s="181" t="n"/>
    </row>
    <row r="46">
      <c r="A46" s="181" t="n"/>
      <c r="B46" s="181" t="n"/>
      <c r="C46" s="181" t="n"/>
      <c r="D46" s="181" t="n"/>
      <c r="E46" s="181" t="n"/>
      <c r="F46" s="181" t="n"/>
      <c r="G46" s="181" t="n"/>
      <c r="H46" s="181" t="n"/>
      <c r="I46" s="181" t="n"/>
      <c r="J46" s="181" t="n"/>
      <c r="K46" s="181" t="n"/>
      <c r="L46" s="181" t="n"/>
      <c r="M46" s="181" t="n"/>
      <c r="N46" s="181" t="n"/>
      <c r="O46" s="181" t="n"/>
      <c r="P46" s="181" t="n"/>
      <c r="Q46" s="181" t="n"/>
      <c r="R46" s="181" t="n"/>
      <c r="S46" s="181" t="n"/>
      <c r="T46" s="181" t="n"/>
      <c r="U46" s="181" t="n"/>
      <c r="V46" s="181" t="n"/>
      <c r="W46" s="181" t="n"/>
      <c r="X46" s="181" t="n"/>
      <c r="Y46" s="181" t="n"/>
      <c r="Z46" s="181" t="n"/>
    </row>
    <row r="47">
      <c r="A47" s="181" t="n"/>
      <c r="B47" s="181" t="n"/>
      <c r="C47" s="181" t="n"/>
      <c r="D47" s="181" t="n"/>
      <c r="E47" s="181" t="n"/>
      <c r="F47" s="181" t="n"/>
      <c r="G47" s="181" t="n"/>
      <c r="H47" s="181" t="n"/>
      <c r="I47" s="181" t="n"/>
      <c r="J47" s="181" t="n"/>
      <c r="K47" s="181" t="n"/>
      <c r="L47" s="181" t="n"/>
      <c r="M47" s="181" t="n"/>
      <c r="N47" s="181" t="n"/>
      <c r="O47" s="181" t="n"/>
      <c r="P47" s="181" t="n"/>
      <c r="Q47" s="181" t="n"/>
      <c r="R47" s="181" t="n"/>
      <c r="S47" s="181" t="n"/>
      <c r="T47" s="181" t="n"/>
      <c r="U47" s="181" t="n"/>
      <c r="V47" s="181" t="n"/>
      <c r="W47" s="181" t="n"/>
      <c r="X47" s="181" t="n"/>
      <c r="Y47" s="181" t="n"/>
      <c r="Z47" s="181" t="n"/>
    </row>
    <row r="48">
      <c r="A48" s="181" t="n"/>
      <c r="B48" s="181" t="n"/>
      <c r="C48" s="181" t="n"/>
      <c r="D48" s="181" t="n"/>
      <c r="E48" s="181" t="n"/>
      <c r="F48" s="181" t="n"/>
      <c r="G48" s="181" t="n"/>
      <c r="H48" s="181" t="n"/>
      <c r="I48" s="181" t="n"/>
      <c r="J48" s="181" t="n"/>
      <c r="K48" s="181" t="n"/>
      <c r="L48" s="181" t="n"/>
      <c r="M48" s="181" t="n"/>
      <c r="N48" s="181" t="n"/>
      <c r="O48" s="181" t="n"/>
      <c r="P48" s="181" t="n"/>
      <c r="Q48" s="181" t="n"/>
      <c r="R48" s="181" t="n"/>
      <c r="S48" s="181" t="n"/>
      <c r="T48" s="181" t="n"/>
      <c r="U48" s="181" t="n"/>
      <c r="V48" s="181" t="n"/>
      <c r="W48" s="181" t="n"/>
      <c r="X48" s="181" t="n"/>
      <c r="Y48" s="181" t="n"/>
      <c r="Z48" s="181" t="n"/>
    </row>
    <row r="49">
      <c r="A49" s="181" t="n"/>
      <c r="B49" s="181" t="n"/>
      <c r="C49" s="181" t="n"/>
      <c r="D49" s="181" t="n"/>
      <c r="E49" s="181" t="n"/>
      <c r="F49" s="181" t="n"/>
      <c r="G49" s="181" t="n"/>
      <c r="H49" s="181" t="n"/>
      <c r="I49" s="181" t="n"/>
      <c r="J49" s="181" t="n"/>
      <c r="K49" s="181" t="n"/>
      <c r="L49" s="181" t="n"/>
      <c r="M49" s="181" t="n"/>
      <c r="N49" s="181" t="n"/>
      <c r="O49" s="181" t="n"/>
      <c r="P49" s="181" t="n"/>
      <c r="Q49" s="181" t="n"/>
      <c r="R49" s="181" t="n"/>
      <c r="S49" s="181" t="n"/>
      <c r="T49" s="181" t="n"/>
      <c r="U49" s="181" t="n"/>
      <c r="V49" s="181" t="n"/>
      <c r="W49" s="181" t="n"/>
      <c r="X49" s="181" t="n"/>
      <c r="Y49" s="181" t="n"/>
      <c r="Z49" s="181" t="n"/>
    </row>
    <row r="50">
      <c r="A50" s="181" t="n"/>
      <c r="B50" s="181" t="n"/>
      <c r="C50" s="181" t="n"/>
      <c r="D50" s="181" t="n"/>
      <c r="E50" s="181" t="n"/>
      <c r="F50" s="181" t="n"/>
      <c r="G50" s="181" t="n"/>
      <c r="H50" s="181" t="n"/>
      <c r="I50" s="181" t="n"/>
      <c r="J50" s="181" t="n"/>
      <c r="K50" s="181" t="n"/>
      <c r="L50" s="181" t="n"/>
      <c r="M50" s="181" t="n"/>
      <c r="N50" s="181" t="n"/>
      <c r="O50" s="181" t="n"/>
      <c r="P50" s="181" t="n"/>
      <c r="Q50" s="181" t="n"/>
      <c r="R50" s="181" t="n"/>
      <c r="S50" s="181" t="n"/>
      <c r="T50" s="181" t="n"/>
      <c r="U50" s="181" t="n"/>
      <c r="V50" s="181" t="n"/>
      <c r="W50" s="181" t="n"/>
      <c r="X50" s="181" t="n"/>
      <c r="Y50" s="181" t="n"/>
      <c r="Z50" s="181" t="n"/>
    </row>
    <row r="51">
      <c r="A51" s="181" t="n"/>
      <c r="B51" s="181" t="n"/>
      <c r="C51" s="181" t="n"/>
      <c r="D51" s="181" t="n"/>
      <c r="E51" s="181" t="n"/>
      <c r="F51" s="181" t="n"/>
      <c r="G51" s="181" t="n"/>
      <c r="H51" s="181" t="n"/>
      <c r="I51" s="181" t="n"/>
      <c r="J51" s="181" t="n"/>
      <c r="K51" s="181" t="n"/>
      <c r="L51" s="181" t="n"/>
      <c r="M51" s="181" t="n"/>
      <c r="N51" s="181" t="n"/>
      <c r="O51" s="181" t="n"/>
      <c r="P51" s="181" t="n"/>
      <c r="Q51" s="181" t="n"/>
      <c r="R51" s="181" t="n"/>
      <c r="S51" s="181" t="n"/>
      <c r="T51" s="181" t="n"/>
      <c r="U51" s="181" t="n"/>
      <c r="V51" s="181" t="n"/>
      <c r="W51" s="181" t="n"/>
      <c r="X51" s="181" t="n"/>
      <c r="Y51" s="181" t="n"/>
      <c r="Z51" s="181" t="n"/>
    </row>
    <row r="52">
      <c r="A52" s="181" t="n"/>
      <c r="B52" s="181" t="n"/>
      <c r="C52" s="181" t="n"/>
      <c r="D52" s="181" t="n"/>
      <c r="E52" s="181" t="n"/>
      <c r="F52" s="181" t="n"/>
      <c r="G52" s="181" t="n"/>
      <c r="H52" s="181" t="n"/>
      <c r="I52" s="181" t="n"/>
      <c r="J52" s="181" t="n"/>
      <c r="K52" s="181" t="n"/>
      <c r="L52" s="181" t="n"/>
      <c r="M52" s="181" t="n"/>
      <c r="N52" s="181" t="n"/>
      <c r="O52" s="181" t="n"/>
      <c r="P52" s="181" t="n"/>
      <c r="Q52" s="181" t="n"/>
      <c r="R52" s="181" t="n"/>
      <c r="S52" s="181" t="n"/>
      <c r="T52" s="181" t="n"/>
      <c r="U52" s="181" t="n"/>
      <c r="V52" s="181" t="n"/>
      <c r="W52" s="181" t="n"/>
      <c r="X52" s="181" t="n"/>
      <c r="Y52" s="181" t="n"/>
      <c r="Z52" s="181" t="n"/>
    </row>
    <row r="53">
      <c r="A53" s="181" t="n"/>
      <c r="B53" s="181" t="n"/>
      <c r="C53" s="181" t="n"/>
      <c r="D53" s="181" t="n"/>
      <c r="E53" s="181" t="n"/>
      <c r="F53" s="181" t="n"/>
      <c r="G53" s="181" t="n"/>
      <c r="H53" s="181" t="n"/>
      <c r="I53" s="181" t="n"/>
      <c r="J53" s="181" t="n"/>
      <c r="K53" s="181" t="n"/>
      <c r="L53" s="181" t="n"/>
      <c r="M53" s="181" t="n"/>
      <c r="N53" s="181" t="n"/>
      <c r="O53" s="181" t="n"/>
      <c r="P53" s="181" t="n"/>
      <c r="Q53" s="181" t="n"/>
      <c r="R53" s="181" t="n"/>
      <c r="S53" s="181" t="n"/>
      <c r="T53" s="181" t="n"/>
      <c r="U53" s="181" t="n"/>
      <c r="V53" s="181" t="n"/>
      <c r="W53" s="181" t="n"/>
      <c r="X53" s="181" t="n"/>
      <c r="Y53" s="181" t="n"/>
      <c r="Z53" s="181" t="n"/>
    </row>
    <row r="54">
      <c r="A54" s="181" t="n"/>
      <c r="B54" s="181" t="n"/>
      <c r="C54" s="181" t="n"/>
      <c r="D54" s="181" t="n"/>
      <c r="E54" s="181" t="n"/>
      <c r="F54" s="181" t="n"/>
      <c r="G54" s="181" t="n"/>
      <c r="H54" s="181" t="n"/>
      <c r="I54" s="181" t="n"/>
      <c r="J54" s="181" t="n"/>
      <c r="K54" s="181" t="n"/>
      <c r="L54" s="181" t="n"/>
      <c r="M54" s="181" t="n"/>
      <c r="N54" s="181" t="n"/>
      <c r="O54" s="181" t="n"/>
      <c r="P54" s="181" t="n"/>
      <c r="Q54" s="181" t="n"/>
      <c r="R54" s="181" t="n"/>
      <c r="S54" s="181" t="n"/>
      <c r="T54" s="181" t="n"/>
      <c r="U54" s="181" t="n"/>
      <c r="V54" s="181" t="n"/>
      <c r="W54" s="181" t="n"/>
      <c r="X54" s="181" t="n"/>
      <c r="Y54" s="181" t="n"/>
      <c r="Z54" s="181" t="n"/>
    </row>
    <row r="55">
      <c r="A55" s="181" t="n"/>
      <c r="B55" s="181" t="n"/>
      <c r="C55" s="181" t="n"/>
      <c r="D55" s="181" t="n"/>
      <c r="E55" s="181" t="n"/>
      <c r="F55" s="181" t="n"/>
      <c r="G55" s="181" t="n"/>
      <c r="H55" s="181" t="n"/>
      <c r="I55" s="181" t="n"/>
      <c r="J55" s="181" t="n"/>
      <c r="K55" s="181" t="n"/>
      <c r="L55" s="181" t="n"/>
      <c r="M55" s="181" t="n"/>
      <c r="N55" s="181" t="n"/>
      <c r="O55" s="181" t="n"/>
      <c r="P55" s="181" t="n"/>
      <c r="Q55" s="181" t="n"/>
      <c r="R55" s="181" t="n"/>
      <c r="S55" s="181" t="n"/>
      <c r="T55" s="181" t="n"/>
      <c r="U55" s="181" t="n"/>
      <c r="V55" s="181" t="n"/>
      <c r="W55" s="181" t="n"/>
      <c r="X55" s="181" t="n"/>
      <c r="Y55" s="181" t="n"/>
      <c r="Z55" s="181" t="n"/>
    </row>
    <row r="56">
      <c r="A56" s="181" t="n"/>
      <c r="B56" s="181" t="n"/>
      <c r="C56" s="181" t="n"/>
      <c r="D56" s="181" t="n"/>
      <c r="E56" s="181" t="n"/>
      <c r="F56" s="181" t="n"/>
      <c r="G56" s="181" t="n"/>
      <c r="H56" s="181" t="n"/>
      <c r="I56" s="181" t="n"/>
      <c r="J56" s="181" t="n"/>
      <c r="K56" s="181" t="n"/>
      <c r="L56" s="181" t="n"/>
      <c r="M56" s="181" t="n"/>
      <c r="N56" s="181" t="n"/>
      <c r="O56" s="181" t="n"/>
      <c r="P56" s="181" t="n"/>
      <c r="Q56" s="181" t="n"/>
      <c r="R56" s="181" t="n"/>
      <c r="S56" s="181" t="n"/>
      <c r="T56" s="181" t="n"/>
      <c r="U56" s="181" t="n"/>
      <c r="V56" s="181" t="n"/>
      <c r="W56" s="181" t="n"/>
      <c r="X56" s="181" t="n"/>
      <c r="Y56" s="181" t="n"/>
      <c r="Z56" s="181" t="n"/>
    </row>
    <row r="57">
      <c r="A57" s="181" t="n"/>
      <c r="B57" s="181" t="n"/>
      <c r="C57" s="181" t="n"/>
      <c r="D57" s="181" t="n"/>
      <c r="E57" s="181" t="n"/>
      <c r="F57" s="181" t="n"/>
      <c r="G57" s="181" t="n"/>
      <c r="H57" s="181" t="n"/>
      <c r="I57" s="181" t="n"/>
      <c r="J57" s="181" t="n"/>
      <c r="K57" s="181" t="n"/>
      <c r="L57" s="181" t="n"/>
      <c r="M57" s="181" t="n"/>
      <c r="N57" s="181" t="n"/>
      <c r="O57" s="181" t="n"/>
      <c r="P57" s="181" t="n"/>
      <c r="Q57" s="181" t="n"/>
      <c r="R57" s="181" t="n"/>
      <c r="S57" s="181" t="n"/>
      <c r="T57" s="181" t="n"/>
      <c r="U57" s="181" t="n"/>
      <c r="V57" s="181" t="n"/>
      <c r="W57" s="181" t="n"/>
      <c r="X57" s="181" t="n"/>
      <c r="Y57" s="181" t="n"/>
      <c r="Z57" s="181" t="n"/>
    </row>
    <row r="58">
      <c r="A58" s="181" t="n"/>
      <c r="B58" s="181" t="n"/>
      <c r="C58" s="181" t="n"/>
      <c r="D58" s="181" t="n"/>
      <c r="E58" s="181" t="n"/>
      <c r="F58" s="181" t="n"/>
      <c r="G58" s="181" t="n"/>
      <c r="H58" s="181" t="n"/>
      <c r="I58" s="181" t="n"/>
      <c r="J58" s="181" t="n"/>
      <c r="K58" s="181" t="n"/>
      <c r="L58" s="181" t="n"/>
      <c r="M58" s="181" t="n"/>
      <c r="N58" s="181" t="n"/>
      <c r="O58" s="181" t="n"/>
      <c r="P58" s="181" t="n"/>
      <c r="Q58" s="181" t="n"/>
      <c r="R58" s="181" t="n"/>
      <c r="S58" s="181" t="n"/>
      <c r="T58" s="181" t="n"/>
      <c r="U58" s="181" t="n"/>
      <c r="V58" s="181" t="n"/>
      <c r="W58" s="181" t="n"/>
      <c r="X58" s="181" t="n"/>
      <c r="Y58" s="181" t="n"/>
      <c r="Z58" s="181" t="n"/>
    </row>
    <row r="59">
      <c r="A59" s="181" t="n"/>
      <c r="B59" s="181" t="n"/>
      <c r="C59" s="181" t="n"/>
      <c r="D59" s="181" t="n"/>
      <c r="E59" s="181" t="n"/>
      <c r="F59" s="181" t="n"/>
      <c r="G59" s="181" t="n"/>
      <c r="H59" s="181" t="n"/>
      <c r="I59" s="181" t="n"/>
      <c r="J59" s="181" t="n"/>
      <c r="K59" s="181" t="n"/>
      <c r="L59" s="181" t="n"/>
      <c r="M59" s="181" t="n"/>
      <c r="N59" s="181" t="n"/>
      <c r="O59" s="181" t="n"/>
      <c r="P59" s="181" t="n"/>
      <c r="Q59" s="181" t="n"/>
      <c r="R59" s="181" t="n"/>
      <c r="S59" s="181" t="n"/>
      <c r="T59" s="181" t="n"/>
      <c r="U59" s="181" t="n"/>
      <c r="V59" s="181" t="n"/>
      <c r="W59" s="181" t="n"/>
      <c r="X59" s="181" t="n"/>
      <c r="Y59" s="181" t="n"/>
      <c r="Z59" s="181" t="n"/>
    </row>
    <row r="60">
      <c r="A60" s="181" t="n"/>
      <c r="B60" s="181" t="n"/>
      <c r="C60" s="181" t="n"/>
      <c r="D60" s="181" t="n"/>
      <c r="E60" s="181" t="n"/>
      <c r="F60" s="181" t="n"/>
      <c r="G60" s="181" t="n"/>
      <c r="H60" s="181" t="n"/>
      <c r="I60" s="181" t="n"/>
      <c r="J60" s="181" t="n"/>
      <c r="K60" s="181" t="n"/>
      <c r="L60" s="181" t="n"/>
      <c r="M60" s="181" t="n"/>
      <c r="N60" s="181" t="n"/>
      <c r="O60" s="181" t="n"/>
      <c r="P60" s="181" t="n"/>
      <c r="Q60" s="181" t="n"/>
      <c r="R60" s="181" t="n"/>
      <c r="S60" s="181" t="n"/>
      <c r="T60" s="181" t="n"/>
      <c r="U60" s="181" t="n"/>
      <c r="V60" s="181" t="n"/>
      <c r="W60" s="181" t="n"/>
      <c r="X60" s="181" t="n"/>
      <c r="Y60" s="181" t="n"/>
      <c r="Z60" s="181" t="n"/>
    </row>
  </sheetData>
  <mergeCells count="6">
    <mergeCell ref="A2:F2"/>
    <mergeCell ref="A1:F1"/>
    <mergeCell ref="A27:F27"/>
    <mergeCell ref="A12:F12"/>
    <mergeCell ref="A4:F4"/>
    <mergeCell ref="A21:F2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Z60"/>
  <sheetViews>
    <sheetView workbookViewId="0">
      <selection activeCell="A1" sqref="A1"/>
    </sheetView>
  </sheetViews>
  <sheetFormatPr baseColWidth="8" defaultRowHeight="15"/>
  <cols>
    <col width="30" customWidth="1" style="266" min="1" max="1"/>
    <col width="16" customWidth="1" style="266" min="2" max="2"/>
    <col width="14" customWidth="1" style="266" min="3" max="3"/>
    <col width="18" customWidth="1" style="266" min="4" max="4"/>
    <col width="18" customWidth="1" style="266" min="5" max="5"/>
    <col width="18" customWidth="1" style="266" min="6" max="6"/>
    <col width="18" customWidth="1" style="266" min="7" max="7"/>
    <col width="18" customWidth="1" style="266" min="8" max="8"/>
  </cols>
  <sheetData>
    <row r="1">
      <c r="A1" s="249" t="inlineStr">
        <is>
          <t>Illustrative Cap Table — Entry Round</t>
        </is>
      </c>
      <c r="B1" s="1" t="n"/>
      <c r="C1" s="1" t="n"/>
      <c r="D1" s="1" t="n"/>
      <c r="E1" s="1" t="n"/>
      <c r="F1" s="1" t="n"/>
      <c r="G1" s="1" t="n"/>
      <c r="H1" s="1" t="n"/>
      <c r="I1" s="181" t="n"/>
      <c r="J1" s="181" t="n"/>
      <c r="K1" s="181" t="n"/>
      <c r="L1" s="181" t="n"/>
      <c r="M1" s="181" t="n"/>
      <c r="N1" s="181" t="n"/>
      <c r="O1" s="181" t="n"/>
      <c r="P1" s="181" t="n"/>
      <c r="Q1" s="181" t="n"/>
      <c r="R1" s="181" t="n"/>
      <c r="S1" s="181" t="n"/>
      <c r="T1" s="181" t="n"/>
      <c r="U1" s="181" t="n"/>
      <c r="V1" s="181" t="n"/>
      <c r="W1" s="181" t="n"/>
      <c r="X1" s="181" t="n"/>
      <c r="Y1" s="181" t="n"/>
      <c r="Z1" s="181" t="n"/>
    </row>
    <row r="2">
      <c r="A2" s="222" t="inlineStr">
        <is>
          <t>Simplified for interview analysis because Sardine's actual fully diluted cap table is private.</t>
        </is>
      </c>
      <c r="B2" s="1" t="n"/>
      <c r="C2" s="1" t="n"/>
      <c r="D2" s="1" t="n"/>
      <c r="E2" s="1" t="n"/>
      <c r="F2" s="1" t="n"/>
      <c r="G2" s="1" t="n"/>
      <c r="H2" s="1" t="n"/>
      <c r="I2" s="181" t="n"/>
      <c r="J2" s="181" t="n"/>
      <c r="K2" s="181" t="n"/>
      <c r="L2" s="181" t="n"/>
      <c r="M2" s="181" t="n"/>
      <c r="N2" s="181" t="n"/>
      <c r="O2" s="181" t="n"/>
      <c r="P2" s="181" t="n"/>
      <c r="Q2" s="181" t="n"/>
      <c r="R2" s="181" t="n"/>
      <c r="S2" s="181" t="n"/>
      <c r="T2" s="181" t="n"/>
      <c r="U2" s="181" t="n"/>
      <c r="V2" s="181" t="n"/>
      <c r="W2" s="181" t="n"/>
      <c r="X2" s="181" t="n"/>
      <c r="Y2" s="181" t="n"/>
      <c r="Z2" s="181" t="n"/>
    </row>
    <row r="3">
      <c r="A3" s="181" t="n"/>
      <c r="B3" s="181" t="n"/>
      <c r="C3" s="181" t="n"/>
      <c r="D3" s="181" t="n"/>
      <c r="E3" s="181" t="n"/>
      <c r="F3" s="181" t="n"/>
      <c r="G3" s="181" t="n"/>
      <c r="H3" s="181" t="n"/>
      <c r="I3" s="181" t="n"/>
      <c r="J3" s="181" t="n"/>
      <c r="K3" s="181" t="n"/>
      <c r="L3" s="181" t="n"/>
      <c r="M3" s="181" t="n"/>
      <c r="N3" s="181" t="n"/>
      <c r="O3" s="181" t="n"/>
      <c r="P3" s="181" t="n"/>
      <c r="Q3" s="181" t="n"/>
      <c r="R3" s="181" t="n"/>
      <c r="S3" s="181" t="n"/>
      <c r="T3" s="181" t="n"/>
      <c r="U3" s="181" t="n"/>
      <c r="V3" s="181" t="n"/>
      <c r="W3" s="181" t="n"/>
      <c r="X3" s="181" t="n"/>
      <c r="Y3" s="181" t="n"/>
      <c r="Z3" s="181" t="n"/>
    </row>
    <row r="4">
      <c r="A4" s="17" t="inlineStr">
        <is>
          <t>Pre-Money Ownership</t>
        </is>
      </c>
      <c r="B4" s="1" t="n"/>
      <c r="C4" s="1" t="n"/>
      <c r="D4" s="1" t="n"/>
      <c r="E4" s="1" t="n"/>
      <c r="F4" s="1" t="n"/>
      <c r="G4" s="1" t="n"/>
      <c r="H4" s="1" t="n"/>
      <c r="I4" s="181" t="n"/>
      <c r="J4" s="181" t="n"/>
      <c r="K4" s="181" t="n"/>
      <c r="L4" s="181" t="n"/>
      <c r="M4" s="181" t="n"/>
      <c r="N4" s="181" t="n"/>
      <c r="O4" s="181" t="n"/>
      <c r="P4" s="181" t="n"/>
      <c r="Q4" s="181" t="n"/>
      <c r="R4" s="181" t="n"/>
      <c r="S4" s="181" t="n"/>
      <c r="T4" s="181" t="n"/>
      <c r="U4" s="181" t="n"/>
      <c r="V4" s="181" t="n"/>
      <c r="W4" s="181" t="n"/>
      <c r="X4" s="181" t="n"/>
      <c r="Y4" s="181" t="n"/>
      <c r="Z4" s="181" t="n"/>
    </row>
    <row r="5">
      <c r="A5" s="211" t="inlineStr">
        <is>
          <t>Holder</t>
        </is>
      </c>
      <c r="B5" s="211" t="inlineStr">
        <is>
          <t>FD Shares (mm)</t>
        </is>
      </c>
      <c r="C5" s="211" t="inlineStr">
        <is>
          <t>Ownership %</t>
        </is>
      </c>
      <c r="D5" s="211" t="inlineStr">
        <is>
          <t>Value @ Entry ($mm)</t>
        </is>
      </c>
      <c r="E5" s="211" t="inlineStr">
        <is>
          <t>Share Price</t>
        </is>
      </c>
      <c r="F5" s="211" t="inlineStr">
        <is>
          <t>New Shares (mm)</t>
        </is>
      </c>
      <c r="G5" s="211" t="inlineStr">
        <is>
          <t>Post Shares (mm)</t>
        </is>
      </c>
      <c r="H5" s="211" t="inlineStr">
        <is>
          <t>Post Ownership %</t>
        </is>
      </c>
      <c r="I5" s="181" t="n"/>
      <c r="J5" s="181" t="n"/>
      <c r="K5" s="181" t="n"/>
      <c r="L5" s="181" t="n"/>
      <c r="M5" s="181" t="n"/>
      <c r="N5" s="181" t="n"/>
      <c r="O5" s="181" t="n"/>
      <c r="P5" s="181" t="n"/>
      <c r="Q5" s="181" t="n"/>
      <c r="R5" s="181" t="n"/>
      <c r="S5" s="181" t="n"/>
      <c r="T5" s="181" t="n"/>
      <c r="U5" s="181" t="n"/>
      <c r="V5" s="181" t="n"/>
      <c r="W5" s="181" t="n"/>
      <c r="X5" s="181" t="n"/>
      <c r="Y5" s="181" t="n"/>
      <c r="Z5" s="181" t="n"/>
    </row>
    <row r="6">
      <c r="A6" s="181" t="inlineStr">
        <is>
          <t>Existing shareholders / option pool</t>
        </is>
      </c>
      <c r="B6" s="315">
        <f>Assumptions!B17</f>
        <v/>
      </c>
      <c r="C6" s="316">
        <f>100%</f>
        <v/>
      </c>
      <c r="D6" s="317">
        <f>Assumptions!B16</f>
        <v/>
      </c>
      <c r="E6" s="318">
        <f>Assumptions!B18</f>
        <v/>
      </c>
      <c r="F6" s="315">
        <f>0</f>
        <v/>
      </c>
      <c r="G6" s="315">
        <f>B6+F6</f>
        <v/>
      </c>
      <c r="H6" s="316">
        <f>G6/$G$8</f>
        <v/>
      </c>
      <c r="I6" s="181" t="n"/>
      <c r="J6" s="181" t="n"/>
      <c r="K6" s="181" t="n"/>
      <c r="L6" s="181" t="n"/>
      <c r="M6" s="181" t="n"/>
      <c r="N6" s="181" t="n"/>
      <c r="O6" s="181" t="n"/>
      <c r="P6" s="181" t="n"/>
      <c r="Q6" s="181" t="n"/>
      <c r="R6" s="181" t="n"/>
      <c r="S6" s="181" t="n"/>
      <c r="T6" s="181" t="n"/>
      <c r="U6" s="181" t="n"/>
      <c r="V6" s="181" t="n"/>
      <c r="W6" s="181" t="n"/>
      <c r="X6" s="181" t="n"/>
      <c r="Y6" s="181" t="n"/>
      <c r="Z6" s="181" t="n"/>
    </row>
    <row r="7">
      <c r="A7" s="181" t="inlineStr">
        <is>
          <t>a strategic investor</t>
        </is>
      </c>
      <c r="B7" s="315" t="n">
        <v>0</v>
      </c>
      <c r="C7" s="316" t="n">
        <v>0</v>
      </c>
      <c r="D7" s="317" t="n">
        <v>0</v>
      </c>
      <c r="E7" s="318">
        <f>Assumptions!B18</f>
        <v/>
      </c>
      <c r="F7" s="315">
        <f>Assumptions!B14/E7</f>
        <v/>
      </c>
      <c r="G7" s="315">
        <f>B7+F7</f>
        <v/>
      </c>
      <c r="H7" s="316">
        <f>G7/$G$8</f>
        <v/>
      </c>
      <c r="I7" s="181" t="n"/>
      <c r="J7" s="181" t="n"/>
      <c r="K7" s="181" t="n"/>
      <c r="L7" s="181" t="n"/>
      <c r="M7" s="181" t="n"/>
      <c r="N7" s="181" t="n"/>
      <c r="O7" s="181" t="n"/>
      <c r="P7" s="181" t="n"/>
      <c r="Q7" s="181" t="n"/>
      <c r="R7" s="181" t="n"/>
      <c r="S7" s="181" t="n"/>
      <c r="T7" s="181" t="n"/>
      <c r="U7" s="181" t="n"/>
      <c r="V7" s="181" t="n"/>
      <c r="W7" s="181" t="n"/>
      <c r="X7" s="181" t="n"/>
      <c r="Y7" s="181" t="n"/>
      <c r="Z7" s="181" t="n"/>
    </row>
    <row r="8">
      <c r="A8" s="243" t="inlineStr">
        <is>
          <t>Total</t>
        </is>
      </c>
      <c r="B8" s="319">
        <f>SUM(B6:B7)</f>
        <v/>
      </c>
      <c r="C8" s="320">
        <f>SUM(C6:C7)</f>
        <v/>
      </c>
      <c r="D8" s="321">
        <f>SUM(D6:D7)</f>
        <v/>
      </c>
      <c r="E8" s="247" t="n"/>
      <c r="F8" s="319">
        <f>SUM(F6:F7)</f>
        <v/>
      </c>
      <c r="G8" s="319">
        <f>SUM(G6:G7)</f>
        <v/>
      </c>
      <c r="H8" s="320">
        <f>SUM(H6:H7)</f>
        <v/>
      </c>
      <c r="I8" s="181" t="n"/>
      <c r="J8" s="181" t="n"/>
      <c r="K8" s="181" t="n"/>
      <c r="L8" s="181" t="n"/>
      <c r="M8" s="181" t="n"/>
      <c r="N8" s="181" t="n"/>
      <c r="O8" s="181" t="n"/>
      <c r="P8" s="181" t="n"/>
      <c r="Q8" s="181" t="n"/>
      <c r="R8" s="181" t="n"/>
      <c r="S8" s="181" t="n"/>
      <c r="T8" s="181" t="n"/>
      <c r="U8" s="181" t="n"/>
      <c r="V8" s="181" t="n"/>
      <c r="W8" s="181" t="n"/>
      <c r="X8" s="181" t="n"/>
      <c r="Y8" s="181" t="n"/>
      <c r="Z8" s="181" t="n"/>
    </row>
    <row r="9">
      <c r="A9" s="181" t="n"/>
      <c r="B9" s="181" t="n"/>
      <c r="C9" s="181" t="n"/>
      <c r="D9" s="181" t="n"/>
      <c r="E9" s="181" t="n"/>
      <c r="F9" s="181" t="n"/>
      <c r="G9" s="181" t="n"/>
      <c r="H9" s="181" t="n"/>
      <c r="I9" s="181" t="n"/>
      <c r="J9" s="181" t="n"/>
      <c r="K9" s="181" t="n"/>
      <c r="L9" s="181" t="n"/>
      <c r="M9" s="181" t="n"/>
      <c r="N9" s="181" t="n"/>
      <c r="O9" s="181" t="n"/>
      <c r="P9" s="181" t="n"/>
      <c r="Q9" s="181" t="n"/>
      <c r="R9" s="181" t="n"/>
      <c r="S9" s="181" t="n"/>
      <c r="T9" s="181" t="n"/>
      <c r="U9" s="181" t="n"/>
      <c r="V9" s="181" t="n"/>
      <c r="W9" s="181" t="n"/>
      <c r="X9" s="181" t="n"/>
      <c r="Y9" s="181" t="n"/>
      <c r="Z9" s="181" t="n"/>
    </row>
    <row r="10">
      <c r="A10" s="181" t="n"/>
      <c r="B10" s="181" t="n"/>
      <c r="C10" s="181" t="n"/>
      <c r="D10" s="181" t="n"/>
      <c r="E10" s="181" t="n"/>
      <c r="F10" s="181" t="n"/>
      <c r="G10" s="181" t="n"/>
      <c r="H10" s="181" t="n"/>
      <c r="I10" s="181" t="n"/>
      <c r="J10" s="181" t="n"/>
      <c r="K10" s="181" t="n"/>
      <c r="L10" s="181" t="n"/>
      <c r="M10" s="181" t="n"/>
      <c r="N10" s="181" t="n"/>
      <c r="O10" s="181" t="n"/>
      <c r="P10" s="181" t="n"/>
      <c r="Q10" s="181" t="n"/>
      <c r="R10" s="181" t="n"/>
      <c r="S10" s="181" t="n"/>
      <c r="T10" s="181" t="n"/>
      <c r="U10" s="181" t="n"/>
      <c r="V10" s="181" t="n"/>
      <c r="W10" s="181" t="n"/>
      <c r="X10" s="181" t="n"/>
      <c r="Y10" s="181" t="n"/>
      <c r="Z10" s="181" t="n"/>
    </row>
    <row r="11">
      <c r="A11" s="17" t="inlineStr">
        <is>
          <t>Ownership Through Exit</t>
        </is>
      </c>
      <c r="B11" s="1" t="n"/>
      <c r="C11" s="1" t="n"/>
      <c r="D11" s="1" t="n"/>
      <c r="E11" s="1" t="n"/>
      <c r="F11" s="1" t="n"/>
      <c r="G11" s="1" t="n"/>
      <c r="H11" s="1" t="n"/>
      <c r="I11" s="181" t="n"/>
      <c r="J11" s="181" t="n"/>
      <c r="K11" s="181" t="n"/>
      <c r="L11" s="181" t="n"/>
      <c r="M11" s="181" t="n"/>
      <c r="N11" s="181" t="n"/>
      <c r="O11" s="181" t="n"/>
      <c r="P11" s="181" t="n"/>
      <c r="Q11" s="181" t="n"/>
      <c r="R11" s="181" t="n"/>
      <c r="S11" s="181" t="n"/>
      <c r="T11" s="181" t="n"/>
      <c r="U11" s="181" t="n"/>
      <c r="V11" s="181" t="n"/>
      <c r="W11" s="181" t="n"/>
      <c r="X11" s="181" t="n"/>
      <c r="Y11" s="181" t="n"/>
      <c r="Z11" s="181" t="n"/>
    </row>
    <row r="12">
      <c r="A12" s="211" t="inlineStr">
        <is>
          <t>Scenario</t>
        </is>
      </c>
      <c r="B12" s="211" t="inlineStr">
        <is>
          <t>Initial Ownership</t>
        </is>
      </c>
      <c r="C12" s="211" t="inlineStr">
        <is>
          <t>Future Dilution</t>
        </is>
      </c>
      <c r="D12" s="211" t="inlineStr">
        <is>
          <t>Ownership @ Exit</t>
        </is>
      </c>
      <c r="E12" s="211" t="inlineStr">
        <is>
          <t>Exit Equity Value ($mm)</t>
        </is>
      </c>
      <c r="F12" s="211" t="inlineStr">
        <is>
          <t>a bank Proceeds ($mm)</t>
        </is>
      </c>
      <c r="G12" s="181" t="n"/>
      <c r="H12" s="181" t="n"/>
      <c r="I12" s="181" t="n"/>
      <c r="J12" s="181" t="n"/>
      <c r="K12" s="181" t="n"/>
      <c r="L12" s="181" t="n"/>
      <c r="M12" s="181" t="n"/>
      <c r="N12" s="181" t="n"/>
      <c r="O12" s="181" t="n"/>
      <c r="P12" s="181" t="n"/>
      <c r="Q12" s="181" t="n"/>
      <c r="R12" s="181" t="n"/>
      <c r="S12" s="181" t="n"/>
      <c r="T12" s="181" t="n"/>
      <c r="U12" s="181" t="n"/>
      <c r="V12" s="181" t="n"/>
      <c r="W12" s="181" t="n"/>
      <c r="X12" s="181" t="n"/>
      <c r="Y12" s="181" t="n"/>
      <c r="Z12" s="181" t="n"/>
    </row>
    <row r="13">
      <c r="A13" s="181" t="inlineStr">
        <is>
          <t>Downside</t>
        </is>
      </c>
      <c r="B13" s="316">
        <f>Assumptions!B19</f>
        <v/>
      </c>
      <c r="C13" s="316">
        <f>Assumptions!C23</f>
        <v/>
      </c>
      <c r="D13" s="316">
        <f>B13*(1-C13)</f>
        <v/>
      </c>
      <c r="E13" s="317">
        <f>Assumptions!B23</f>
        <v/>
      </c>
      <c r="F13" s="317">
        <f>D13*E13</f>
        <v/>
      </c>
      <c r="G13" s="181" t="n"/>
      <c r="H13" s="181" t="n"/>
      <c r="I13" s="181" t="n"/>
      <c r="J13" s="181" t="n"/>
      <c r="K13" s="181" t="n"/>
      <c r="L13" s="181" t="n"/>
      <c r="M13" s="181" t="n"/>
      <c r="N13" s="181" t="n"/>
      <c r="O13" s="181" t="n"/>
      <c r="P13" s="181" t="n"/>
      <c r="Q13" s="181" t="n"/>
      <c r="R13" s="181" t="n"/>
      <c r="S13" s="181" t="n"/>
      <c r="T13" s="181" t="n"/>
      <c r="U13" s="181" t="n"/>
      <c r="V13" s="181" t="n"/>
      <c r="W13" s="181" t="n"/>
      <c r="X13" s="181" t="n"/>
      <c r="Y13" s="181" t="n"/>
      <c r="Z13" s="181" t="n"/>
    </row>
    <row r="14">
      <c r="A14" s="181" t="inlineStr">
        <is>
          <t>Base</t>
        </is>
      </c>
      <c r="B14" s="316">
        <f>Assumptions!B19</f>
        <v/>
      </c>
      <c r="C14" s="316">
        <f>Assumptions!C24</f>
        <v/>
      </c>
      <c r="D14" s="316">
        <f>B14*(1-C14)</f>
        <v/>
      </c>
      <c r="E14" s="317">
        <f>Assumptions!B24</f>
        <v/>
      </c>
      <c r="F14" s="317">
        <f>D14*E14</f>
        <v/>
      </c>
      <c r="G14" s="181" t="n"/>
      <c r="H14" s="181" t="n"/>
      <c r="I14" s="181" t="n"/>
      <c r="J14" s="181" t="n"/>
      <c r="K14" s="181" t="n"/>
      <c r="L14" s="181" t="n"/>
      <c r="M14" s="181" t="n"/>
      <c r="N14" s="181" t="n"/>
      <c r="O14" s="181" t="n"/>
      <c r="P14" s="181" t="n"/>
      <c r="Q14" s="181" t="n"/>
      <c r="R14" s="181" t="n"/>
      <c r="S14" s="181" t="n"/>
      <c r="T14" s="181" t="n"/>
      <c r="U14" s="181" t="n"/>
      <c r="V14" s="181" t="n"/>
      <c r="W14" s="181" t="n"/>
      <c r="X14" s="181" t="n"/>
      <c r="Y14" s="181" t="n"/>
      <c r="Z14" s="181" t="n"/>
    </row>
    <row r="15">
      <c r="A15" s="181" t="inlineStr">
        <is>
          <t>Upside</t>
        </is>
      </c>
      <c r="B15" s="316">
        <f>Assumptions!B19</f>
        <v/>
      </c>
      <c r="C15" s="316">
        <f>Assumptions!C25</f>
        <v/>
      </c>
      <c r="D15" s="316">
        <f>B15*(1-C15)</f>
        <v/>
      </c>
      <c r="E15" s="317">
        <f>Assumptions!B25</f>
        <v/>
      </c>
      <c r="F15" s="317">
        <f>D15*E15</f>
        <v/>
      </c>
      <c r="G15" s="181" t="n"/>
      <c r="H15" s="181" t="n"/>
      <c r="I15" s="181" t="n"/>
      <c r="J15" s="181" t="n"/>
      <c r="K15" s="181" t="n"/>
      <c r="L15" s="181" t="n"/>
      <c r="M15" s="181" t="n"/>
      <c r="N15" s="181" t="n"/>
      <c r="O15" s="181" t="n"/>
      <c r="P15" s="181" t="n"/>
      <c r="Q15" s="181" t="n"/>
      <c r="R15" s="181" t="n"/>
      <c r="S15" s="181" t="n"/>
      <c r="T15" s="181" t="n"/>
      <c r="U15" s="181" t="n"/>
      <c r="V15" s="181" t="n"/>
      <c r="W15" s="181" t="n"/>
      <c r="X15" s="181" t="n"/>
      <c r="Y15" s="181" t="n"/>
      <c r="Z15" s="181" t="n"/>
    </row>
    <row r="16">
      <c r="A16" s="248" t="inlineStr">
        <is>
          <t>Weighted / midpoint</t>
        </is>
      </c>
      <c r="B16" s="320">
        <f>AVERAGE(B13:B15)</f>
        <v/>
      </c>
      <c r="C16" s="320">
        <f>AVERAGE(C13:C15)</f>
        <v/>
      </c>
      <c r="D16" s="320">
        <f>AVERAGE(D13:D15)</f>
        <v/>
      </c>
      <c r="E16" s="321">
        <f>AVERAGE(E13:E15)</f>
        <v/>
      </c>
      <c r="F16" s="321">
        <f>AVERAGE(F13:F15)</f>
        <v/>
      </c>
      <c r="G16" s="181" t="n"/>
      <c r="H16" s="181" t="n"/>
      <c r="I16" s="181" t="n"/>
      <c r="J16" s="181" t="n"/>
      <c r="K16" s="181" t="n"/>
      <c r="L16" s="181" t="n"/>
      <c r="M16" s="181" t="n"/>
      <c r="N16" s="181" t="n"/>
      <c r="O16" s="181" t="n"/>
      <c r="P16" s="181" t="n"/>
      <c r="Q16" s="181" t="n"/>
      <c r="R16" s="181" t="n"/>
      <c r="S16" s="181" t="n"/>
      <c r="T16" s="181" t="n"/>
      <c r="U16" s="181" t="n"/>
      <c r="V16" s="181" t="n"/>
      <c r="W16" s="181" t="n"/>
      <c r="X16" s="181" t="n"/>
      <c r="Y16" s="181" t="n"/>
      <c r="Z16" s="181" t="n"/>
    </row>
    <row r="17">
      <c r="A17" s="181" t="n"/>
      <c r="B17" s="181" t="n"/>
      <c r="C17" s="181" t="n"/>
      <c r="D17" s="181" t="n"/>
      <c r="E17" s="181" t="n"/>
      <c r="F17" s="181" t="n"/>
      <c r="G17" s="181" t="n"/>
      <c r="H17" s="181" t="n"/>
      <c r="I17" s="181" t="n"/>
      <c r="J17" s="181" t="n"/>
      <c r="K17" s="181" t="n"/>
      <c r="L17" s="181" t="n"/>
      <c r="M17" s="181" t="n"/>
      <c r="N17" s="181" t="n"/>
      <c r="O17" s="181" t="n"/>
      <c r="P17" s="181" t="n"/>
      <c r="Q17" s="181" t="n"/>
      <c r="R17" s="181" t="n"/>
      <c r="S17" s="181" t="n"/>
      <c r="T17" s="181" t="n"/>
      <c r="U17" s="181" t="n"/>
      <c r="V17" s="181" t="n"/>
      <c r="W17" s="181" t="n"/>
      <c r="X17" s="181" t="n"/>
      <c r="Y17" s="181" t="n"/>
      <c r="Z17" s="181" t="n"/>
    </row>
    <row r="18">
      <c r="A18" s="181" t="n"/>
      <c r="B18" s="181" t="n"/>
      <c r="C18" s="181" t="n"/>
      <c r="D18" s="181" t="n"/>
      <c r="E18" s="181" t="n"/>
      <c r="F18" s="181" t="n"/>
      <c r="G18" s="181" t="n"/>
      <c r="H18" s="181" t="n"/>
      <c r="I18" s="181" t="n"/>
      <c r="J18" s="181" t="n"/>
      <c r="K18" s="181" t="n"/>
      <c r="L18" s="181" t="n"/>
      <c r="M18" s="181" t="n"/>
      <c r="N18" s="181" t="n"/>
      <c r="O18" s="181" t="n"/>
      <c r="P18" s="181" t="n"/>
      <c r="Q18" s="181" t="n"/>
      <c r="R18" s="181" t="n"/>
      <c r="S18" s="181" t="n"/>
      <c r="T18" s="181" t="n"/>
      <c r="U18" s="181" t="n"/>
      <c r="V18" s="181" t="n"/>
      <c r="W18" s="181" t="n"/>
      <c r="X18" s="181" t="n"/>
      <c r="Y18" s="181" t="n"/>
      <c r="Z18" s="181" t="n"/>
    </row>
    <row r="19">
      <c r="A19" s="181" t="n"/>
      <c r="B19" s="181" t="n"/>
      <c r="C19" s="181" t="n"/>
      <c r="D19" s="181" t="n"/>
      <c r="E19" s="181" t="n"/>
      <c r="F19" s="181" t="n"/>
      <c r="G19" s="181" t="n"/>
      <c r="H19" s="181" t="n"/>
      <c r="I19" s="181" t="n"/>
      <c r="J19" s="181" t="n"/>
      <c r="K19" s="181" t="n"/>
      <c r="L19" s="181" t="n"/>
      <c r="M19" s="181" t="n"/>
      <c r="N19" s="181" t="n"/>
      <c r="O19" s="181" t="n"/>
      <c r="P19" s="181" t="n"/>
      <c r="Q19" s="181" t="n"/>
      <c r="R19" s="181" t="n"/>
      <c r="S19" s="181" t="n"/>
      <c r="T19" s="181" t="n"/>
      <c r="U19" s="181" t="n"/>
      <c r="V19" s="181" t="n"/>
      <c r="W19" s="181" t="n"/>
      <c r="X19" s="181" t="n"/>
      <c r="Y19" s="181" t="n"/>
      <c r="Z19" s="181" t="n"/>
    </row>
    <row r="20">
      <c r="A20" s="181" t="n"/>
      <c r="B20" s="181" t="n"/>
      <c r="C20" s="181" t="n"/>
      <c r="D20" s="181" t="n"/>
      <c r="E20" s="181" t="n"/>
      <c r="F20" s="181" t="n"/>
      <c r="G20" s="181" t="n"/>
      <c r="H20" s="181" t="n"/>
      <c r="I20" s="181" t="n"/>
      <c r="J20" s="181" t="n"/>
      <c r="K20" s="181" t="n"/>
      <c r="L20" s="181" t="n"/>
      <c r="M20" s="181" t="n"/>
      <c r="N20" s="181" t="n"/>
      <c r="O20" s="181" t="n"/>
      <c r="P20" s="181" t="n"/>
      <c r="Q20" s="181" t="n"/>
      <c r="R20" s="181" t="n"/>
      <c r="S20" s="181" t="n"/>
      <c r="T20" s="181" t="n"/>
      <c r="U20" s="181" t="n"/>
      <c r="V20" s="181" t="n"/>
      <c r="W20" s="181" t="n"/>
      <c r="X20" s="181" t="n"/>
      <c r="Y20" s="181" t="n"/>
      <c r="Z20" s="181" t="n"/>
    </row>
    <row r="21">
      <c r="A21" s="181" t="n"/>
      <c r="B21" s="181" t="n"/>
      <c r="C21" s="181" t="n"/>
      <c r="D21" s="181" t="n"/>
      <c r="E21" s="181" t="n"/>
      <c r="F21" s="181" t="n"/>
      <c r="G21" s="181" t="n"/>
      <c r="H21" s="181" t="n"/>
      <c r="I21" s="181" t="n"/>
      <c r="J21" s="181" t="n"/>
      <c r="K21" s="181" t="n"/>
      <c r="L21" s="181" t="n"/>
      <c r="M21" s="181" t="n"/>
      <c r="N21" s="181" t="n"/>
      <c r="O21" s="181" t="n"/>
      <c r="P21" s="181" t="n"/>
      <c r="Q21" s="181" t="n"/>
      <c r="R21" s="181" t="n"/>
      <c r="S21" s="181" t="n"/>
      <c r="T21" s="181" t="n"/>
      <c r="U21" s="181" t="n"/>
      <c r="V21" s="181" t="n"/>
      <c r="W21" s="181" t="n"/>
      <c r="X21" s="181" t="n"/>
      <c r="Y21" s="181" t="n"/>
      <c r="Z21" s="181" t="n"/>
    </row>
    <row r="22">
      <c r="A22" s="181" t="n"/>
      <c r="B22" s="181" t="n"/>
      <c r="C22" s="181" t="n"/>
      <c r="D22" s="181" t="n"/>
      <c r="E22" s="181" t="n"/>
      <c r="F22" s="181" t="n"/>
      <c r="G22" s="181" t="n"/>
      <c r="H22" s="181" t="n"/>
      <c r="I22" s="181" t="n"/>
      <c r="J22" s="181" t="n"/>
      <c r="K22" s="181" t="n"/>
      <c r="L22" s="181" t="n"/>
      <c r="M22" s="181" t="n"/>
      <c r="N22" s="181" t="n"/>
      <c r="O22" s="181" t="n"/>
      <c r="P22" s="181" t="n"/>
      <c r="Q22" s="181" t="n"/>
      <c r="R22" s="181" t="n"/>
      <c r="S22" s="181" t="n"/>
      <c r="T22" s="181" t="n"/>
      <c r="U22" s="181" t="n"/>
      <c r="V22" s="181" t="n"/>
      <c r="W22" s="181" t="n"/>
      <c r="X22" s="181" t="n"/>
      <c r="Y22" s="181" t="n"/>
      <c r="Z22" s="181" t="n"/>
    </row>
    <row r="23">
      <c r="A23" s="181" t="n"/>
      <c r="B23" s="181" t="n"/>
      <c r="C23" s="181" t="n"/>
      <c r="D23" s="181" t="n"/>
      <c r="E23" s="181" t="n"/>
      <c r="F23" s="181" t="n"/>
      <c r="G23" s="181" t="n"/>
      <c r="H23" s="181" t="n"/>
      <c r="I23" s="181" t="n"/>
      <c r="J23" s="181" t="n"/>
      <c r="K23" s="181" t="n"/>
      <c r="L23" s="181" t="n"/>
      <c r="M23" s="181" t="n"/>
      <c r="N23" s="181" t="n"/>
      <c r="O23" s="181" t="n"/>
      <c r="P23" s="181" t="n"/>
      <c r="Q23" s="181" t="n"/>
      <c r="R23" s="181" t="n"/>
      <c r="S23" s="181" t="n"/>
      <c r="T23" s="181" t="n"/>
      <c r="U23" s="181" t="n"/>
      <c r="V23" s="181" t="n"/>
      <c r="W23" s="181" t="n"/>
      <c r="X23" s="181" t="n"/>
      <c r="Y23" s="181" t="n"/>
      <c r="Z23" s="181" t="n"/>
    </row>
    <row r="24">
      <c r="A24" s="181" t="n"/>
      <c r="B24" s="181" t="n"/>
      <c r="C24" s="181" t="n"/>
      <c r="D24" s="181" t="n"/>
      <c r="E24" s="181" t="n"/>
      <c r="F24" s="181" t="n"/>
      <c r="G24" s="181" t="n"/>
      <c r="H24" s="181" t="n"/>
      <c r="I24" s="181" t="n"/>
      <c r="J24" s="181" t="n"/>
      <c r="K24" s="181" t="n"/>
      <c r="L24" s="181" t="n"/>
      <c r="M24" s="181" t="n"/>
      <c r="N24" s="181" t="n"/>
      <c r="O24" s="181" t="n"/>
      <c r="P24" s="181" t="n"/>
      <c r="Q24" s="181" t="n"/>
      <c r="R24" s="181" t="n"/>
      <c r="S24" s="181" t="n"/>
      <c r="T24" s="181" t="n"/>
      <c r="U24" s="181" t="n"/>
      <c r="V24" s="181" t="n"/>
      <c r="W24" s="181" t="n"/>
      <c r="X24" s="181" t="n"/>
      <c r="Y24" s="181" t="n"/>
      <c r="Z24" s="181" t="n"/>
    </row>
    <row r="25">
      <c r="A25" s="181" t="n"/>
      <c r="B25" s="181" t="n"/>
      <c r="C25" s="181" t="n"/>
      <c r="D25" s="181" t="n"/>
      <c r="E25" s="181" t="n"/>
      <c r="F25" s="181" t="n"/>
      <c r="G25" s="181" t="n"/>
      <c r="H25" s="181" t="n"/>
      <c r="I25" s="181" t="n"/>
      <c r="J25" s="181" t="n"/>
      <c r="K25" s="181" t="n"/>
      <c r="L25" s="181" t="n"/>
      <c r="M25" s="181" t="n"/>
      <c r="N25" s="181" t="n"/>
      <c r="O25" s="181" t="n"/>
      <c r="P25" s="181" t="n"/>
      <c r="Q25" s="181" t="n"/>
      <c r="R25" s="181" t="n"/>
      <c r="S25" s="181" t="n"/>
      <c r="T25" s="181" t="n"/>
      <c r="U25" s="181" t="n"/>
      <c r="V25" s="181" t="n"/>
      <c r="W25" s="181" t="n"/>
      <c r="X25" s="181" t="n"/>
      <c r="Y25" s="181" t="n"/>
      <c r="Z25" s="181" t="n"/>
    </row>
    <row r="26">
      <c r="A26" s="181" t="n"/>
      <c r="B26" s="181" t="n"/>
      <c r="C26" s="181" t="n"/>
      <c r="D26" s="181" t="n"/>
      <c r="E26" s="181" t="n"/>
      <c r="F26" s="181" t="n"/>
      <c r="G26" s="181" t="n"/>
      <c r="H26" s="181" t="n"/>
      <c r="I26" s="181" t="n"/>
      <c r="J26" s="181" t="n"/>
      <c r="K26" s="181" t="n"/>
      <c r="L26" s="181" t="n"/>
      <c r="M26" s="181" t="n"/>
      <c r="N26" s="181" t="n"/>
      <c r="O26" s="181" t="n"/>
      <c r="P26" s="181" t="n"/>
      <c r="Q26" s="181" t="n"/>
      <c r="R26" s="181" t="n"/>
      <c r="S26" s="181" t="n"/>
      <c r="T26" s="181" t="n"/>
      <c r="U26" s="181" t="n"/>
      <c r="V26" s="181" t="n"/>
      <c r="W26" s="181" t="n"/>
      <c r="X26" s="181" t="n"/>
      <c r="Y26" s="181" t="n"/>
      <c r="Z26" s="181" t="n"/>
    </row>
    <row r="27">
      <c r="A27" s="181" t="n"/>
      <c r="B27" s="181" t="n"/>
      <c r="C27" s="181" t="n"/>
      <c r="D27" s="181" t="n"/>
      <c r="E27" s="181" t="n"/>
      <c r="F27" s="181" t="n"/>
      <c r="G27" s="181" t="n"/>
      <c r="H27" s="181" t="n"/>
      <c r="I27" s="181" t="n"/>
      <c r="J27" s="181" t="n"/>
      <c r="K27" s="181" t="n"/>
      <c r="L27" s="181" t="n"/>
      <c r="M27" s="181" t="n"/>
      <c r="N27" s="181" t="n"/>
      <c r="O27" s="181" t="n"/>
      <c r="P27" s="181" t="n"/>
      <c r="Q27" s="181" t="n"/>
      <c r="R27" s="181" t="n"/>
      <c r="S27" s="181" t="n"/>
      <c r="T27" s="181" t="n"/>
      <c r="U27" s="181" t="n"/>
      <c r="V27" s="181" t="n"/>
      <c r="W27" s="181" t="n"/>
      <c r="X27" s="181" t="n"/>
      <c r="Y27" s="181" t="n"/>
      <c r="Z27" s="181" t="n"/>
    </row>
    <row r="28">
      <c r="A28" s="181" t="n"/>
      <c r="B28" s="181" t="n"/>
      <c r="C28" s="181" t="n"/>
      <c r="D28" s="181" t="n"/>
      <c r="E28" s="181" t="n"/>
      <c r="F28" s="181" t="n"/>
      <c r="G28" s="181" t="n"/>
      <c r="H28" s="181" t="n"/>
      <c r="I28" s="181" t="n"/>
      <c r="J28" s="181" t="n"/>
      <c r="K28" s="181" t="n"/>
      <c r="L28" s="181" t="n"/>
      <c r="M28" s="181" t="n"/>
      <c r="N28" s="181" t="n"/>
      <c r="O28" s="181" t="n"/>
      <c r="P28" s="181" t="n"/>
      <c r="Q28" s="181" t="n"/>
      <c r="R28" s="181" t="n"/>
      <c r="S28" s="181" t="n"/>
      <c r="T28" s="181" t="n"/>
      <c r="U28" s="181" t="n"/>
      <c r="V28" s="181" t="n"/>
      <c r="W28" s="181" t="n"/>
      <c r="X28" s="181" t="n"/>
      <c r="Y28" s="181" t="n"/>
      <c r="Z28" s="181" t="n"/>
    </row>
    <row r="29">
      <c r="A29" s="181" t="n"/>
      <c r="B29" s="181" t="n"/>
      <c r="C29" s="181" t="n"/>
      <c r="D29" s="181" t="n"/>
      <c r="E29" s="181" t="n"/>
      <c r="F29" s="181" t="n"/>
      <c r="G29" s="181" t="n"/>
      <c r="H29" s="181" t="n"/>
      <c r="I29" s="181" t="n"/>
      <c r="J29" s="181" t="n"/>
      <c r="K29" s="181" t="n"/>
      <c r="L29" s="181" t="n"/>
      <c r="M29" s="181" t="n"/>
      <c r="N29" s="181" t="n"/>
      <c r="O29" s="181" t="n"/>
      <c r="P29" s="181" t="n"/>
      <c r="Q29" s="181" t="n"/>
      <c r="R29" s="181" t="n"/>
      <c r="S29" s="181" t="n"/>
      <c r="T29" s="181" t="n"/>
      <c r="U29" s="181" t="n"/>
      <c r="V29" s="181" t="n"/>
      <c r="W29" s="181" t="n"/>
      <c r="X29" s="181" t="n"/>
      <c r="Y29" s="181" t="n"/>
      <c r="Z29" s="181" t="n"/>
    </row>
    <row r="30">
      <c r="A30" s="181" t="n"/>
      <c r="B30" s="181" t="n"/>
      <c r="C30" s="181" t="n"/>
      <c r="D30" s="181" t="n"/>
      <c r="E30" s="181" t="n"/>
      <c r="F30" s="181" t="n"/>
      <c r="G30" s="181" t="n"/>
      <c r="H30" s="181" t="n"/>
      <c r="I30" s="181" t="n"/>
      <c r="J30" s="181" t="n"/>
      <c r="K30" s="181" t="n"/>
      <c r="L30" s="181" t="n"/>
      <c r="M30" s="181" t="n"/>
      <c r="N30" s="181" t="n"/>
      <c r="O30" s="181" t="n"/>
      <c r="P30" s="181" t="n"/>
      <c r="Q30" s="181" t="n"/>
      <c r="R30" s="181" t="n"/>
      <c r="S30" s="181" t="n"/>
      <c r="T30" s="181" t="n"/>
      <c r="U30" s="181" t="n"/>
      <c r="V30" s="181" t="n"/>
      <c r="W30" s="181" t="n"/>
      <c r="X30" s="181" t="n"/>
      <c r="Y30" s="181" t="n"/>
      <c r="Z30" s="181" t="n"/>
    </row>
    <row r="31">
      <c r="A31" s="181" t="n"/>
      <c r="B31" s="181" t="n"/>
      <c r="C31" s="181" t="n"/>
      <c r="D31" s="181" t="n"/>
      <c r="E31" s="181" t="n"/>
      <c r="F31" s="181" t="n"/>
      <c r="G31" s="181" t="n"/>
      <c r="H31" s="181" t="n"/>
      <c r="I31" s="181" t="n"/>
      <c r="J31" s="181" t="n"/>
      <c r="K31" s="181" t="n"/>
      <c r="L31" s="181" t="n"/>
      <c r="M31" s="181" t="n"/>
      <c r="N31" s="181" t="n"/>
      <c r="O31" s="181" t="n"/>
      <c r="P31" s="181" t="n"/>
      <c r="Q31" s="181" t="n"/>
      <c r="R31" s="181" t="n"/>
      <c r="S31" s="181" t="n"/>
      <c r="T31" s="181" t="n"/>
      <c r="U31" s="181" t="n"/>
      <c r="V31" s="181" t="n"/>
      <c r="W31" s="181" t="n"/>
      <c r="X31" s="181" t="n"/>
      <c r="Y31" s="181" t="n"/>
      <c r="Z31" s="181" t="n"/>
    </row>
    <row r="32">
      <c r="A32" s="181" t="n"/>
      <c r="B32" s="181" t="n"/>
      <c r="C32" s="181" t="n"/>
      <c r="D32" s="181" t="n"/>
      <c r="E32" s="181" t="n"/>
      <c r="F32" s="181" t="n"/>
      <c r="G32" s="181" t="n"/>
      <c r="H32" s="181" t="n"/>
      <c r="I32" s="181" t="n"/>
      <c r="J32" s="181" t="n"/>
      <c r="K32" s="181" t="n"/>
      <c r="L32" s="181" t="n"/>
      <c r="M32" s="181" t="n"/>
      <c r="N32" s="181" t="n"/>
      <c r="O32" s="181" t="n"/>
      <c r="P32" s="181" t="n"/>
      <c r="Q32" s="181" t="n"/>
      <c r="R32" s="181" t="n"/>
      <c r="S32" s="181" t="n"/>
      <c r="T32" s="181" t="n"/>
      <c r="U32" s="181" t="n"/>
      <c r="V32" s="181" t="n"/>
      <c r="W32" s="181" t="n"/>
      <c r="X32" s="181" t="n"/>
      <c r="Y32" s="181" t="n"/>
      <c r="Z32" s="181" t="n"/>
    </row>
    <row r="33">
      <c r="A33" s="181" t="n"/>
      <c r="B33" s="181" t="n"/>
      <c r="C33" s="181" t="n"/>
      <c r="D33" s="181" t="n"/>
      <c r="E33" s="181" t="n"/>
      <c r="F33" s="181" t="n"/>
      <c r="G33" s="181" t="n"/>
      <c r="H33" s="181" t="n"/>
      <c r="I33" s="181" t="n"/>
      <c r="J33" s="181" t="n"/>
      <c r="K33" s="181" t="n"/>
      <c r="L33" s="181" t="n"/>
      <c r="M33" s="181" t="n"/>
      <c r="N33" s="181" t="n"/>
      <c r="O33" s="181" t="n"/>
      <c r="P33" s="181" t="n"/>
      <c r="Q33" s="181" t="n"/>
      <c r="R33" s="181" t="n"/>
      <c r="S33" s="181" t="n"/>
      <c r="T33" s="181" t="n"/>
      <c r="U33" s="181" t="n"/>
      <c r="V33" s="181" t="n"/>
      <c r="W33" s="181" t="n"/>
      <c r="X33" s="181" t="n"/>
      <c r="Y33" s="181" t="n"/>
      <c r="Z33" s="181" t="n"/>
    </row>
    <row r="34">
      <c r="A34" s="181" t="n"/>
      <c r="B34" s="181" t="n"/>
      <c r="C34" s="181" t="n"/>
      <c r="D34" s="181" t="n"/>
      <c r="E34" s="181" t="n"/>
      <c r="F34" s="181" t="n"/>
      <c r="G34" s="181" t="n"/>
      <c r="H34" s="181" t="n"/>
      <c r="I34" s="181" t="n"/>
      <c r="J34" s="181" t="n"/>
      <c r="K34" s="181" t="n"/>
      <c r="L34" s="181" t="n"/>
      <c r="M34" s="181" t="n"/>
      <c r="N34" s="181" t="n"/>
      <c r="O34" s="181" t="n"/>
      <c r="P34" s="181" t="n"/>
      <c r="Q34" s="181" t="n"/>
      <c r="R34" s="181" t="n"/>
      <c r="S34" s="181" t="n"/>
      <c r="T34" s="181" t="n"/>
      <c r="U34" s="181" t="n"/>
      <c r="V34" s="181" t="n"/>
      <c r="W34" s="181" t="n"/>
      <c r="X34" s="181" t="n"/>
      <c r="Y34" s="181" t="n"/>
      <c r="Z34" s="181" t="n"/>
    </row>
    <row r="35">
      <c r="A35" s="181" t="n"/>
      <c r="B35" s="181" t="n"/>
      <c r="C35" s="181" t="n"/>
      <c r="D35" s="181" t="n"/>
      <c r="E35" s="181" t="n"/>
      <c r="F35" s="181" t="n"/>
      <c r="G35" s="181" t="n"/>
      <c r="H35" s="181" t="n"/>
      <c r="I35" s="181" t="n"/>
      <c r="J35" s="181" t="n"/>
      <c r="K35" s="181" t="n"/>
      <c r="L35" s="181" t="n"/>
      <c r="M35" s="181" t="n"/>
      <c r="N35" s="181" t="n"/>
      <c r="O35" s="181" t="n"/>
      <c r="P35" s="181" t="n"/>
      <c r="Q35" s="181" t="n"/>
      <c r="R35" s="181" t="n"/>
      <c r="S35" s="181" t="n"/>
      <c r="T35" s="181" t="n"/>
      <c r="U35" s="181" t="n"/>
      <c r="V35" s="181" t="n"/>
      <c r="W35" s="181" t="n"/>
      <c r="X35" s="181" t="n"/>
      <c r="Y35" s="181" t="n"/>
      <c r="Z35" s="181" t="n"/>
    </row>
    <row r="36">
      <c r="A36" s="181" t="n"/>
      <c r="B36" s="181" t="n"/>
      <c r="C36" s="181" t="n"/>
      <c r="D36" s="181" t="n"/>
      <c r="E36" s="181" t="n"/>
      <c r="F36" s="181" t="n"/>
      <c r="G36" s="181" t="n"/>
      <c r="H36" s="181" t="n"/>
      <c r="I36" s="181" t="n"/>
      <c r="J36" s="181" t="n"/>
      <c r="K36" s="181" t="n"/>
      <c r="L36" s="181" t="n"/>
      <c r="M36" s="181" t="n"/>
      <c r="N36" s="181" t="n"/>
      <c r="O36" s="181" t="n"/>
      <c r="P36" s="181" t="n"/>
      <c r="Q36" s="181" t="n"/>
      <c r="R36" s="181" t="n"/>
      <c r="S36" s="181" t="n"/>
      <c r="T36" s="181" t="n"/>
      <c r="U36" s="181" t="n"/>
      <c r="V36" s="181" t="n"/>
      <c r="W36" s="181" t="n"/>
      <c r="X36" s="181" t="n"/>
      <c r="Y36" s="181" t="n"/>
      <c r="Z36" s="181" t="n"/>
    </row>
    <row r="37">
      <c r="A37" s="181" t="n"/>
      <c r="B37" s="181" t="n"/>
      <c r="C37" s="181" t="n"/>
      <c r="D37" s="181" t="n"/>
      <c r="E37" s="181" t="n"/>
      <c r="F37" s="181" t="n"/>
      <c r="G37" s="181" t="n"/>
      <c r="H37" s="181" t="n"/>
      <c r="I37" s="181" t="n"/>
      <c r="J37" s="181" t="n"/>
      <c r="K37" s="181" t="n"/>
      <c r="L37" s="181" t="n"/>
      <c r="M37" s="181" t="n"/>
      <c r="N37" s="181" t="n"/>
      <c r="O37" s="181" t="n"/>
      <c r="P37" s="181" t="n"/>
      <c r="Q37" s="181" t="n"/>
      <c r="R37" s="181" t="n"/>
      <c r="S37" s="181" t="n"/>
      <c r="T37" s="181" t="n"/>
      <c r="U37" s="181" t="n"/>
      <c r="V37" s="181" t="n"/>
      <c r="W37" s="181" t="n"/>
      <c r="X37" s="181" t="n"/>
      <c r="Y37" s="181" t="n"/>
      <c r="Z37" s="181" t="n"/>
    </row>
    <row r="38">
      <c r="A38" s="181" t="n"/>
      <c r="B38" s="181" t="n"/>
      <c r="C38" s="181" t="n"/>
      <c r="D38" s="181" t="n"/>
      <c r="E38" s="181" t="n"/>
      <c r="F38" s="181" t="n"/>
      <c r="G38" s="181" t="n"/>
      <c r="H38" s="181" t="n"/>
      <c r="I38" s="181" t="n"/>
      <c r="J38" s="181" t="n"/>
      <c r="K38" s="181" t="n"/>
      <c r="L38" s="181" t="n"/>
      <c r="M38" s="181" t="n"/>
      <c r="N38" s="181" t="n"/>
      <c r="O38" s="181" t="n"/>
      <c r="P38" s="181" t="n"/>
      <c r="Q38" s="181" t="n"/>
      <c r="R38" s="181" t="n"/>
      <c r="S38" s="181" t="n"/>
      <c r="T38" s="181" t="n"/>
      <c r="U38" s="181" t="n"/>
      <c r="V38" s="181" t="n"/>
      <c r="W38" s="181" t="n"/>
      <c r="X38" s="181" t="n"/>
      <c r="Y38" s="181" t="n"/>
      <c r="Z38" s="181" t="n"/>
    </row>
    <row r="39">
      <c r="A39" s="181" t="n"/>
      <c r="B39" s="181" t="n"/>
      <c r="C39" s="181" t="n"/>
      <c r="D39" s="181" t="n"/>
      <c r="E39" s="181" t="n"/>
      <c r="F39" s="181" t="n"/>
      <c r="G39" s="181" t="n"/>
      <c r="H39" s="181" t="n"/>
      <c r="I39" s="181" t="n"/>
      <c r="J39" s="181" t="n"/>
      <c r="K39" s="181" t="n"/>
      <c r="L39" s="181" t="n"/>
      <c r="M39" s="181" t="n"/>
      <c r="N39" s="181" t="n"/>
      <c r="O39" s="181" t="n"/>
      <c r="P39" s="181" t="n"/>
      <c r="Q39" s="181" t="n"/>
      <c r="R39" s="181" t="n"/>
      <c r="S39" s="181" t="n"/>
      <c r="T39" s="181" t="n"/>
      <c r="U39" s="181" t="n"/>
      <c r="V39" s="181" t="n"/>
      <c r="W39" s="181" t="n"/>
      <c r="X39" s="181" t="n"/>
      <c r="Y39" s="181" t="n"/>
      <c r="Z39" s="181" t="n"/>
    </row>
    <row r="40">
      <c r="A40" s="181" t="n"/>
      <c r="B40" s="181" t="n"/>
      <c r="C40" s="181" t="n"/>
      <c r="D40" s="181" t="n"/>
      <c r="E40" s="181" t="n"/>
      <c r="F40" s="181" t="n"/>
      <c r="G40" s="181" t="n"/>
      <c r="H40" s="181" t="n"/>
      <c r="I40" s="181" t="n"/>
      <c r="J40" s="181" t="n"/>
      <c r="K40" s="181" t="n"/>
      <c r="L40" s="181" t="n"/>
      <c r="M40" s="181" t="n"/>
      <c r="N40" s="181" t="n"/>
      <c r="O40" s="181" t="n"/>
      <c r="P40" s="181" t="n"/>
      <c r="Q40" s="181" t="n"/>
      <c r="R40" s="181" t="n"/>
      <c r="S40" s="181" t="n"/>
      <c r="T40" s="181" t="n"/>
      <c r="U40" s="181" t="n"/>
      <c r="V40" s="181" t="n"/>
      <c r="W40" s="181" t="n"/>
      <c r="X40" s="181" t="n"/>
      <c r="Y40" s="181" t="n"/>
      <c r="Z40" s="181" t="n"/>
    </row>
    <row r="41">
      <c r="A41" s="181" t="n"/>
      <c r="B41" s="181" t="n"/>
      <c r="C41" s="181" t="n"/>
      <c r="D41" s="181" t="n"/>
      <c r="E41" s="181" t="n"/>
      <c r="F41" s="181" t="n"/>
      <c r="G41" s="181" t="n"/>
      <c r="H41" s="181" t="n"/>
      <c r="I41" s="181" t="n"/>
      <c r="J41" s="181" t="n"/>
      <c r="K41" s="181" t="n"/>
      <c r="L41" s="181" t="n"/>
      <c r="M41" s="181" t="n"/>
      <c r="N41" s="181" t="n"/>
      <c r="O41" s="181" t="n"/>
      <c r="P41" s="181" t="n"/>
      <c r="Q41" s="181" t="n"/>
      <c r="R41" s="181" t="n"/>
      <c r="S41" s="181" t="n"/>
      <c r="T41" s="181" t="n"/>
      <c r="U41" s="181" t="n"/>
      <c r="V41" s="181" t="n"/>
      <c r="W41" s="181" t="n"/>
      <c r="X41" s="181" t="n"/>
      <c r="Y41" s="181" t="n"/>
      <c r="Z41" s="181" t="n"/>
    </row>
    <row r="42">
      <c r="A42" s="181" t="n"/>
      <c r="B42" s="181" t="n"/>
      <c r="C42" s="181" t="n"/>
      <c r="D42" s="181" t="n"/>
      <c r="E42" s="181" t="n"/>
      <c r="F42" s="181" t="n"/>
      <c r="G42" s="181" t="n"/>
      <c r="H42" s="181" t="n"/>
      <c r="I42" s="181" t="n"/>
      <c r="J42" s="181" t="n"/>
      <c r="K42" s="181" t="n"/>
      <c r="L42" s="181" t="n"/>
      <c r="M42" s="181" t="n"/>
      <c r="N42" s="181" t="n"/>
      <c r="O42" s="181" t="n"/>
      <c r="P42" s="181" t="n"/>
      <c r="Q42" s="181" t="n"/>
      <c r="R42" s="181" t="n"/>
      <c r="S42" s="181" t="n"/>
      <c r="T42" s="181" t="n"/>
      <c r="U42" s="181" t="n"/>
      <c r="V42" s="181" t="n"/>
      <c r="W42" s="181" t="n"/>
      <c r="X42" s="181" t="n"/>
      <c r="Y42" s="181" t="n"/>
      <c r="Z42" s="181" t="n"/>
    </row>
    <row r="43">
      <c r="A43" s="181" t="n"/>
      <c r="B43" s="181" t="n"/>
      <c r="C43" s="181" t="n"/>
      <c r="D43" s="181" t="n"/>
      <c r="E43" s="181" t="n"/>
      <c r="F43" s="181" t="n"/>
      <c r="G43" s="181" t="n"/>
      <c r="H43" s="181" t="n"/>
      <c r="I43" s="181" t="n"/>
      <c r="J43" s="181" t="n"/>
      <c r="K43" s="181" t="n"/>
      <c r="L43" s="181" t="n"/>
      <c r="M43" s="181" t="n"/>
      <c r="N43" s="181" t="n"/>
      <c r="O43" s="181" t="n"/>
      <c r="P43" s="181" t="n"/>
      <c r="Q43" s="181" t="n"/>
      <c r="R43" s="181" t="n"/>
      <c r="S43" s="181" t="n"/>
      <c r="T43" s="181" t="n"/>
      <c r="U43" s="181" t="n"/>
      <c r="V43" s="181" t="n"/>
      <c r="W43" s="181" t="n"/>
      <c r="X43" s="181" t="n"/>
      <c r="Y43" s="181" t="n"/>
      <c r="Z43" s="181" t="n"/>
    </row>
    <row r="44">
      <c r="A44" s="181" t="n"/>
      <c r="B44" s="181" t="n"/>
      <c r="C44" s="181" t="n"/>
      <c r="D44" s="181" t="n"/>
      <c r="E44" s="181" t="n"/>
      <c r="F44" s="181" t="n"/>
      <c r="G44" s="181" t="n"/>
      <c r="H44" s="181" t="n"/>
      <c r="I44" s="181" t="n"/>
      <c r="J44" s="181" t="n"/>
      <c r="K44" s="181" t="n"/>
      <c r="L44" s="181" t="n"/>
      <c r="M44" s="181" t="n"/>
      <c r="N44" s="181" t="n"/>
      <c r="O44" s="181" t="n"/>
      <c r="P44" s="181" t="n"/>
      <c r="Q44" s="181" t="n"/>
      <c r="R44" s="181" t="n"/>
      <c r="S44" s="181" t="n"/>
      <c r="T44" s="181" t="n"/>
      <c r="U44" s="181" t="n"/>
      <c r="V44" s="181" t="n"/>
      <c r="W44" s="181" t="n"/>
      <c r="X44" s="181" t="n"/>
      <c r="Y44" s="181" t="n"/>
      <c r="Z44" s="181" t="n"/>
    </row>
    <row r="45">
      <c r="A45" s="181" t="n"/>
      <c r="B45" s="181" t="n"/>
      <c r="C45" s="181" t="n"/>
      <c r="D45" s="181" t="n"/>
      <c r="E45" s="181" t="n"/>
      <c r="F45" s="181" t="n"/>
      <c r="G45" s="181" t="n"/>
      <c r="H45" s="181" t="n"/>
      <c r="I45" s="181" t="n"/>
      <c r="J45" s="181" t="n"/>
      <c r="K45" s="181" t="n"/>
      <c r="L45" s="181" t="n"/>
      <c r="M45" s="181" t="n"/>
      <c r="N45" s="181" t="n"/>
      <c r="O45" s="181" t="n"/>
      <c r="P45" s="181" t="n"/>
      <c r="Q45" s="181" t="n"/>
      <c r="R45" s="181" t="n"/>
      <c r="S45" s="181" t="n"/>
      <c r="T45" s="181" t="n"/>
      <c r="U45" s="181" t="n"/>
      <c r="V45" s="181" t="n"/>
      <c r="W45" s="181" t="n"/>
      <c r="X45" s="181" t="n"/>
      <c r="Y45" s="181" t="n"/>
      <c r="Z45" s="181" t="n"/>
    </row>
    <row r="46">
      <c r="A46" s="181" t="n"/>
      <c r="B46" s="181" t="n"/>
      <c r="C46" s="181" t="n"/>
      <c r="D46" s="181" t="n"/>
      <c r="E46" s="181" t="n"/>
      <c r="F46" s="181" t="n"/>
      <c r="G46" s="181" t="n"/>
      <c r="H46" s="181" t="n"/>
      <c r="I46" s="181" t="n"/>
      <c r="J46" s="181" t="n"/>
      <c r="K46" s="181" t="n"/>
      <c r="L46" s="181" t="n"/>
      <c r="M46" s="181" t="n"/>
      <c r="N46" s="181" t="n"/>
      <c r="O46" s="181" t="n"/>
      <c r="P46" s="181" t="n"/>
      <c r="Q46" s="181" t="n"/>
      <c r="R46" s="181" t="n"/>
      <c r="S46" s="181" t="n"/>
      <c r="T46" s="181" t="n"/>
      <c r="U46" s="181" t="n"/>
      <c r="V46" s="181" t="n"/>
      <c r="W46" s="181" t="n"/>
      <c r="X46" s="181" t="n"/>
      <c r="Y46" s="181" t="n"/>
      <c r="Z46" s="181" t="n"/>
    </row>
    <row r="47">
      <c r="A47" s="181" t="n"/>
      <c r="B47" s="181" t="n"/>
      <c r="C47" s="181" t="n"/>
      <c r="D47" s="181" t="n"/>
      <c r="E47" s="181" t="n"/>
      <c r="F47" s="181" t="n"/>
      <c r="G47" s="181" t="n"/>
      <c r="H47" s="181" t="n"/>
      <c r="I47" s="181" t="n"/>
      <c r="J47" s="181" t="n"/>
      <c r="K47" s="181" t="n"/>
      <c r="L47" s="181" t="n"/>
      <c r="M47" s="181" t="n"/>
      <c r="N47" s="181" t="n"/>
      <c r="O47" s="181" t="n"/>
      <c r="P47" s="181" t="n"/>
      <c r="Q47" s="181" t="n"/>
      <c r="R47" s="181" t="n"/>
      <c r="S47" s="181" t="n"/>
      <c r="T47" s="181" t="n"/>
      <c r="U47" s="181" t="n"/>
      <c r="V47" s="181" t="n"/>
      <c r="W47" s="181" t="n"/>
      <c r="X47" s="181" t="n"/>
      <c r="Y47" s="181" t="n"/>
      <c r="Z47" s="181" t="n"/>
    </row>
    <row r="48">
      <c r="A48" s="181" t="n"/>
      <c r="B48" s="181" t="n"/>
      <c r="C48" s="181" t="n"/>
      <c r="D48" s="181" t="n"/>
      <c r="E48" s="181" t="n"/>
      <c r="F48" s="181" t="n"/>
      <c r="G48" s="181" t="n"/>
      <c r="H48" s="181" t="n"/>
      <c r="I48" s="181" t="n"/>
      <c r="J48" s="181" t="n"/>
      <c r="K48" s="181" t="n"/>
      <c r="L48" s="181" t="n"/>
      <c r="M48" s="181" t="n"/>
      <c r="N48" s="181" t="n"/>
      <c r="O48" s="181" t="n"/>
      <c r="P48" s="181" t="n"/>
      <c r="Q48" s="181" t="n"/>
      <c r="R48" s="181" t="n"/>
      <c r="S48" s="181" t="n"/>
      <c r="T48" s="181" t="n"/>
      <c r="U48" s="181" t="n"/>
      <c r="V48" s="181" t="n"/>
      <c r="W48" s="181" t="n"/>
      <c r="X48" s="181" t="n"/>
      <c r="Y48" s="181" t="n"/>
      <c r="Z48" s="181" t="n"/>
    </row>
    <row r="49">
      <c r="A49" s="181" t="n"/>
      <c r="B49" s="181" t="n"/>
      <c r="C49" s="181" t="n"/>
      <c r="D49" s="181" t="n"/>
      <c r="E49" s="181" t="n"/>
      <c r="F49" s="181" t="n"/>
      <c r="G49" s="181" t="n"/>
      <c r="H49" s="181" t="n"/>
      <c r="I49" s="181" t="n"/>
      <c r="J49" s="181" t="n"/>
      <c r="K49" s="181" t="n"/>
      <c r="L49" s="181" t="n"/>
      <c r="M49" s="181" t="n"/>
      <c r="N49" s="181" t="n"/>
      <c r="O49" s="181" t="n"/>
      <c r="P49" s="181" t="n"/>
      <c r="Q49" s="181" t="n"/>
      <c r="R49" s="181" t="n"/>
      <c r="S49" s="181" t="n"/>
      <c r="T49" s="181" t="n"/>
      <c r="U49" s="181" t="n"/>
      <c r="V49" s="181" t="n"/>
      <c r="W49" s="181" t="n"/>
      <c r="X49" s="181" t="n"/>
      <c r="Y49" s="181" t="n"/>
      <c r="Z49" s="181" t="n"/>
    </row>
    <row r="50">
      <c r="A50" s="181" t="n"/>
      <c r="B50" s="181" t="n"/>
      <c r="C50" s="181" t="n"/>
      <c r="D50" s="181" t="n"/>
      <c r="E50" s="181" t="n"/>
      <c r="F50" s="181" t="n"/>
      <c r="G50" s="181" t="n"/>
      <c r="H50" s="181" t="n"/>
      <c r="I50" s="181" t="n"/>
      <c r="J50" s="181" t="n"/>
      <c r="K50" s="181" t="n"/>
      <c r="L50" s="181" t="n"/>
      <c r="M50" s="181" t="n"/>
      <c r="N50" s="181" t="n"/>
      <c r="O50" s="181" t="n"/>
      <c r="P50" s="181" t="n"/>
      <c r="Q50" s="181" t="n"/>
      <c r="R50" s="181" t="n"/>
      <c r="S50" s="181" t="n"/>
      <c r="T50" s="181" t="n"/>
      <c r="U50" s="181" t="n"/>
      <c r="V50" s="181" t="n"/>
      <c r="W50" s="181" t="n"/>
      <c r="X50" s="181" t="n"/>
      <c r="Y50" s="181" t="n"/>
      <c r="Z50" s="181" t="n"/>
    </row>
    <row r="51">
      <c r="A51" s="181" t="n"/>
      <c r="B51" s="181" t="n"/>
      <c r="C51" s="181" t="n"/>
      <c r="D51" s="181" t="n"/>
      <c r="E51" s="181" t="n"/>
      <c r="F51" s="181" t="n"/>
      <c r="G51" s="181" t="n"/>
      <c r="H51" s="181" t="n"/>
      <c r="I51" s="181" t="n"/>
      <c r="J51" s="181" t="n"/>
      <c r="K51" s="181" t="n"/>
      <c r="L51" s="181" t="n"/>
      <c r="M51" s="181" t="n"/>
      <c r="N51" s="181" t="n"/>
      <c r="O51" s="181" t="n"/>
      <c r="P51" s="181" t="n"/>
      <c r="Q51" s="181" t="n"/>
      <c r="R51" s="181" t="n"/>
      <c r="S51" s="181" t="n"/>
      <c r="T51" s="181" t="n"/>
      <c r="U51" s="181" t="n"/>
      <c r="V51" s="181" t="n"/>
      <c r="W51" s="181" t="n"/>
      <c r="X51" s="181" t="n"/>
      <c r="Y51" s="181" t="n"/>
      <c r="Z51" s="181" t="n"/>
    </row>
    <row r="52">
      <c r="A52" s="181" t="n"/>
      <c r="B52" s="181" t="n"/>
      <c r="C52" s="181" t="n"/>
      <c r="D52" s="181" t="n"/>
      <c r="E52" s="181" t="n"/>
      <c r="F52" s="181" t="n"/>
      <c r="G52" s="181" t="n"/>
      <c r="H52" s="181" t="n"/>
      <c r="I52" s="181" t="n"/>
      <c r="J52" s="181" t="n"/>
      <c r="K52" s="181" t="n"/>
      <c r="L52" s="181" t="n"/>
      <c r="M52" s="181" t="n"/>
      <c r="N52" s="181" t="n"/>
      <c r="O52" s="181" t="n"/>
      <c r="P52" s="181" t="n"/>
      <c r="Q52" s="181" t="n"/>
      <c r="R52" s="181" t="n"/>
      <c r="S52" s="181" t="n"/>
      <c r="T52" s="181" t="n"/>
      <c r="U52" s="181" t="n"/>
      <c r="V52" s="181" t="n"/>
      <c r="W52" s="181" t="n"/>
      <c r="X52" s="181" t="n"/>
      <c r="Y52" s="181" t="n"/>
      <c r="Z52" s="181" t="n"/>
    </row>
    <row r="53">
      <c r="A53" s="181" t="n"/>
      <c r="B53" s="181" t="n"/>
      <c r="C53" s="181" t="n"/>
      <c r="D53" s="181" t="n"/>
      <c r="E53" s="181" t="n"/>
      <c r="F53" s="181" t="n"/>
      <c r="G53" s="181" t="n"/>
      <c r="H53" s="181" t="n"/>
      <c r="I53" s="181" t="n"/>
      <c r="J53" s="181" t="n"/>
      <c r="K53" s="181" t="n"/>
      <c r="L53" s="181" t="n"/>
      <c r="M53" s="181" t="n"/>
      <c r="N53" s="181" t="n"/>
      <c r="O53" s="181" t="n"/>
      <c r="P53" s="181" t="n"/>
      <c r="Q53" s="181" t="n"/>
      <c r="R53" s="181" t="n"/>
      <c r="S53" s="181" t="n"/>
      <c r="T53" s="181" t="n"/>
      <c r="U53" s="181" t="n"/>
      <c r="V53" s="181" t="n"/>
      <c r="W53" s="181" t="n"/>
      <c r="X53" s="181" t="n"/>
      <c r="Y53" s="181" t="n"/>
      <c r="Z53" s="181" t="n"/>
    </row>
    <row r="54">
      <c r="A54" s="181" t="n"/>
      <c r="B54" s="181" t="n"/>
      <c r="C54" s="181" t="n"/>
      <c r="D54" s="181" t="n"/>
      <c r="E54" s="181" t="n"/>
      <c r="F54" s="181" t="n"/>
      <c r="G54" s="181" t="n"/>
      <c r="H54" s="181" t="n"/>
      <c r="I54" s="181" t="n"/>
      <c r="J54" s="181" t="n"/>
      <c r="K54" s="181" t="n"/>
      <c r="L54" s="181" t="n"/>
      <c r="M54" s="181" t="n"/>
      <c r="N54" s="181" t="n"/>
      <c r="O54" s="181" t="n"/>
      <c r="P54" s="181" t="n"/>
      <c r="Q54" s="181" t="n"/>
      <c r="R54" s="181" t="n"/>
      <c r="S54" s="181" t="n"/>
      <c r="T54" s="181" t="n"/>
      <c r="U54" s="181" t="n"/>
      <c r="V54" s="181" t="n"/>
      <c r="W54" s="181" t="n"/>
      <c r="X54" s="181" t="n"/>
      <c r="Y54" s="181" t="n"/>
      <c r="Z54" s="181" t="n"/>
    </row>
    <row r="55">
      <c r="A55" s="181" t="n"/>
      <c r="B55" s="181" t="n"/>
      <c r="C55" s="181" t="n"/>
      <c r="D55" s="181" t="n"/>
      <c r="E55" s="181" t="n"/>
      <c r="F55" s="181" t="n"/>
      <c r="G55" s="181" t="n"/>
      <c r="H55" s="181" t="n"/>
      <c r="I55" s="181" t="n"/>
      <c r="J55" s="181" t="n"/>
      <c r="K55" s="181" t="n"/>
      <c r="L55" s="181" t="n"/>
      <c r="M55" s="181" t="n"/>
      <c r="N55" s="181" t="n"/>
      <c r="O55" s="181" t="n"/>
      <c r="P55" s="181" t="n"/>
      <c r="Q55" s="181" t="n"/>
      <c r="R55" s="181" t="n"/>
      <c r="S55" s="181" t="n"/>
      <c r="T55" s="181" t="n"/>
      <c r="U55" s="181" t="n"/>
      <c r="V55" s="181" t="n"/>
      <c r="W55" s="181" t="n"/>
      <c r="X55" s="181" t="n"/>
      <c r="Y55" s="181" t="n"/>
      <c r="Z55" s="181" t="n"/>
    </row>
    <row r="56">
      <c r="A56" s="181" t="n"/>
      <c r="B56" s="181" t="n"/>
      <c r="C56" s="181" t="n"/>
      <c r="D56" s="181" t="n"/>
      <c r="E56" s="181" t="n"/>
      <c r="F56" s="181" t="n"/>
      <c r="G56" s="181" t="n"/>
      <c r="H56" s="181" t="n"/>
      <c r="I56" s="181" t="n"/>
      <c r="J56" s="181" t="n"/>
      <c r="K56" s="181" t="n"/>
      <c r="L56" s="181" t="n"/>
      <c r="M56" s="181" t="n"/>
      <c r="N56" s="181" t="n"/>
      <c r="O56" s="181" t="n"/>
      <c r="P56" s="181" t="n"/>
      <c r="Q56" s="181" t="n"/>
      <c r="R56" s="181" t="n"/>
      <c r="S56" s="181" t="n"/>
      <c r="T56" s="181" t="n"/>
      <c r="U56" s="181" t="n"/>
      <c r="V56" s="181" t="n"/>
      <c r="W56" s="181" t="n"/>
      <c r="X56" s="181" t="n"/>
      <c r="Y56" s="181" t="n"/>
      <c r="Z56" s="181" t="n"/>
    </row>
    <row r="57">
      <c r="A57" s="181" t="n"/>
      <c r="B57" s="181" t="n"/>
      <c r="C57" s="181" t="n"/>
      <c r="D57" s="181" t="n"/>
      <c r="E57" s="181" t="n"/>
      <c r="F57" s="181" t="n"/>
      <c r="G57" s="181" t="n"/>
      <c r="H57" s="181" t="n"/>
      <c r="I57" s="181" t="n"/>
      <c r="J57" s="181" t="n"/>
      <c r="K57" s="181" t="n"/>
      <c r="L57" s="181" t="n"/>
      <c r="M57" s="181" t="n"/>
      <c r="N57" s="181" t="n"/>
      <c r="O57" s="181" t="n"/>
      <c r="P57" s="181" t="n"/>
      <c r="Q57" s="181" t="n"/>
      <c r="R57" s="181" t="n"/>
      <c r="S57" s="181" t="n"/>
      <c r="T57" s="181" t="n"/>
      <c r="U57" s="181" t="n"/>
      <c r="V57" s="181" t="n"/>
      <c r="W57" s="181" t="n"/>
      <c r="X57" s="181" t="n"/>
      <c r="Y57" s="181" t="n"/>
      <c r="Z57" s="181" t="n"/>
    </row>
    <row r="58">
      <c r="A58" s="181" t="n"/>
      <c r="B58" s="181" t="n"/>
      <c r="C58" s="181" t="n"/>
      <c r="D58" s="181" t="n"/>
      <c r="E58" s="181" t="n"/>
      <c r="F58" s="181" t="n"/>
      <c r="G58" s="181" t="n"/>
      <c r="H58" s="181" t="n"/>
      <c r="I58" s="181" t="n"/>
      <c r="J58" s="181" t="n"/>
      <c r="K58" s="181" t="n"/>
      <c r="L58" s="181" t="n"/>
      <c r="M58" s="181" t="n"/>
      <c r="N58" s="181" t="n"/>
      <c r="O58" s="181" t="n"/>
      <c r="P58" s="181" t="n"/>
      <c r="Q58" s="181" t="n"/>
      <c r="R58" s="181" t="n"/>
      <c r="S58" s="181" t="n"/>
      <c r="T58" s="181" t="n"/>
      <c r="U58" s="181" t="n"/>
      <c r="V58" s="181" t="n"/>
      <c r="W58" s="181" t="n"/>
      <c r="X58" s="181" t="n"/>
      <c r="Y58" s="181" t="n"/>
      <c r="Z58" s="181" t="n"/>
    </row>
    <row r="59">
      <c r="A59" s="181" t="n"/>
      <c r="B59" s="181" t="n"/>
      <c r="C59" s="181" t="n"/>
      <c r="D59" s="181" t="n"/>
      <c r="E59" s="181" t="n"/>
      <c r="F59" s="181" t="n"/>
      <c r="G59" s="181" t="n"/>
      <c r="H59" s="181" t="n"/>
      <c r="I59" s="181" t="n"/>
      <c r="J59" s="181" t="n"/>
      <c r="K59" s="181" t="n"/>
      <c r="L59" s="181" t="n"/>
      <c r="M59" s="181" t="n"/>
      <c r="N59" s="181" t="n"/>
      <c r="O59" s="181" t="n"/>
      <c r="P59" s="181" t="n"/>
      <c r="Q59" s="181" t="n"/>
      <c r="R59" s="181" t="n"/>
      <c r="S59" s="181" t="n"/>
      <c r="T59" s="181" t="n"/>
      <c r="U59" s="181" t="n"/>
      <c r="V59" s="181" t="n"/>
      <c r="W59" s="181" t="n"/>
      <c r="X59" s="181" t="n"/>
      <c r="Y59" s="181" t="n"/>
      <c r="Z59" s="181" t="n"/>
    </row>
    <row r="60">
      <c r="A60" s="181" t="n"/>
      <c r="B60" s="181" t="n"/>
      <c r="C60" s="181" t="n"/>
      <c r="D60" s="181" t="n"/>
      <c r="E60" s="181" t="n"/>
      <c r="F60" s="181" t="n"/>
      <c r="G60" s="181" t="n"/>
      <c r="H60" s="181" t="n"/>
      <c r="I60" s="181" t="n"/>
      <c r="J60" s="181" t="n"/>
      <c r="K60" s="181" t="n"/>
      <c r="L60" s="181" t="n"/>
      <c r="M60" s="181" t="n"/>
      <c r="N60" s="181" t="n"/>
      <c r="O60" s="181" t="n"/>
      <c r="P60" s="181" t="n"/>
      <c r="Q60" s="181" t="n"/>
      <c r="R60" s="181" t="n"/>
      <c r="S60" s="181" t="n"/>
      <c r="T60" s="181" t="n"/>
      <c r="U60" s="181" t="n"/>
      <c r="V60" s="181" t="n"/>
      <c r="W60" s="181" t="n"/>
      <c r="X60" s="181" t="n"/>
      <c r="Y60" s="181" t="n"/>
      <c r="Z60" s="181" t="n"/>
    </row>
  </sheetData>
  <mergeCells count="4">
    <mergeCell ref="A4:H4"/>
    <mergeCell ref="A2:H2"/>
    <mergeCell ref="A11:H11"/>
    <mergeCell ref="A1:H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Z60"/>
  <sheetViews>
    <sheetView workbookViewId="0">
      <selection activeCell="A1" sqref="A1"/>
    </sheetView>
  </sheetViews>
  <sheetFormatPr baseColWidth="8" defaultRowHeight="15"/>
  <cols>
    <col width="26" customWidth="1" style="266" min="1" max="1"/>
    <col width="16" customWidth="1" style="266" min="2" max="2"/>
    <col width="16" customWidth="1" style="266" min="3" max="3"/>
    <col width="16" customWidth="1" style="266" min="4" max="4"/>
    <col width="14" customWidth="1" style="266" min="5" max="5"/>
    <col width="16" customWidth="1" style="266" min="6" max="6"/>
    <col width="20" customWidth="1" style="266" min="7" max="7"/>
    <col width="18" customWidth="1" style="266" min="8" max="8"/>
    <col width="14" customWidth="1" style="266" min="9" max="9"/>
  </cols>
  <sheetData>
    <row r="1">
      <c r="A1" s="249" t="inlineStr">
        <is>
          <t>Sardine — Venture Returns Model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81" t="n"/>
      <c r="K1" s="181" t="n"/>
      <c r="L1" s="181" t="n"/>
      <c r="M1" s="181" t="n"/>
      <c r="N1" s="181" t="n"/>
      <c r="O1" s="181" t="n"/>
      <c r="P1" s="181" t="n"/>
      <c r="Q1" s="181" t="n"/>
      <c r="R1" s="181" t="n"/>
      <c r="S1" s="181" t="n"/>
      <c r="T1" s="181" t="n"/>
      <c r="U1" s="181" t="n"/>
      <c r="V1" s="181" t="n"/>
      <c r="W1" s="181" t="n"/>
      <c r="X1" s="181" t="n"/>
      <c r="Y1" s="181" t="n"/>
      <c r="Z1" s="181" t="n"/>
    </row>
    <row r="2">
      <c r="A2" s="222" t="inlineStr">
        <is>
          <t>Scenario analysis is fully formula-driven from the Assumptions sheet.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81" t="n"/>
      <c r="K2" s="181" t="n"/>
      <c r="L2" s="181" t="n"/>
      <c r="M2" s="181" t="n"/>
      <c r="N2" s="181" t="n"/>
      <c r="O2" s="181" t="n"/>
      <c r="P2" s="181" t="n"/>
      <c r="Q2" s="181" t="n"/>
      <c r="R2" s="181" t="n"/>
      <c r="S2" s="181" t="n"/>
      <c r="T2" s="181" t="n"/>
      <c r="U2" s="181" t="n"/>
      <c r="V2" s="181" t="n"/>
      <c r="W2" s="181" t="n"/>
      <c r="X2" s="181" t="n"/>
      <c r="Y2" s="181" t="n"/>
      <c r="Z2" s="181" t="n"/>
    </row>
    <row r="3">
      <c r="A3" s="181" t="n"/>
      <c r="B3" s="181" t="n"/>
      <c r="C3" s="181" t="n"/>
      <c r="D3" s="181" t="n"/>
      <c r="E3" s="181" t="n"/>
      <c r="F3" s="181" t="n"/>
      <c r="G3" s="181" t="n"/>
      <c r="H3" s="181" t="n"/>
      <c r="I3" s="181" t="n"/>
      <c r="J3" s="181" t="n"/>
      <c r="K3" s="181" t="n"/>
      <c r="L3" s="181" t="n"/>
      <c r="M3" s="181" t="n"/>
      <c r="N3" s="181" t="n"/>
      <c r="O3" s="181" t="n"/>
      <c r="P3" s="181" t="n"/>
      <c r="Q3" s="181" t="n"/>
      <c r="R3" s="181" t="n"/>
      <c r="S3" s="181" t="n"/>
      <c r="T3" s="181" t="n"/>
      <c r="U3" s="181" t="n"/>
      <c r="V3" s="181" t="n"/>
      <c r="W3" s="181" t="n"/>
      <c r="X3" s="181" t="n"/>
      <c r="Y3" s="181" t="n"/>
      <c r="Z3" s="181" t="n"/>
    </row>
    <row r="4">
      <c r="A4" s="17" t="inlineStr">
        <is>
          <t>Scenario Returns</t>
        </is>
      </c>
      <c r="B4" s="1" t="n"/>
      <c r="C4" s="1" t="n"/>
      <c r="D4" s="1" t="n"/>
      <c r="E4" s="1" t="n"/>
      <c r="F4" s="1" t="n"/>
      <c r="G4" s="1" t="n"/>
      <c r="H4" s="1" t="n"/>
      <c r="I4" s="1" t="n"/>
      <c r="J4" s="181" t="n"/>
      <c r="K4" s="181" t="n"/>
      <c r="L4" s="181" t="n"/>
      <c r="M4" s="181" t="n"/>
      <c r="N4" s="181" t="n"/>
      <c r="O4" s="181" t="n"/>
      <c r="P4" s="181" t="n"/>
      <c r="Q4" s="181" t="n"/>
      <c r="R4" s="181" t="n"/>
      <c r="S4" s="181" t="n"/>
      <c r="T4" s="181" t="n"/>
      <c r="U4" s="181" t="n"/>
      <c r="V4" s="181" t="n"/>
      <c r="W4" s="181" t="n"/>
      <c r="X4" s="181" t="n"/>
      <c r="Y4" s="181" t="n"/>
      <c r="Z4" s="181" t="n"/>
    </row>
    <row r="5">
      <c r="A5" s="211" t="inlineStr">
        <is>
          <t>Scenario</t>
        </is>
      </c>
      <c r="B5" s="211" t="inlineStr">
        <is>
          <t>Investment ($mm)</t>
        </is>
      </c>
      <c r="C5" s="211" t="inlineStr">
        <is>
          <t>Entry Post ($mm)</t>
        </is>
      </c>
      <c r="D5" s="211" t="inlineStr">
        <is>
          <t>Initial Ownership</t>
        </is>
      </c>
      <c r="E5" s="211" t="inlineStr">
        <is>
          <t>Dilution</t>
        </is>
      </c>
      <c r="F5" s="211" t="inlineStr">
        <is>
          <t>Exit Ownership</t>
        </is>
      </c>
      <c r="G5" s="211" t="inlineStr">
        <is>
          <t>Exit Equity Value ($mm)</t>
        </is>
      </c>
      <c r="H5" s="211" t="inlineStr">
        <is>
          <t>Proceeds ($mm)</t>
        </is>
      </c>
      <c r="I5" s="211" t="inlineStr">
        <is>
          <t>Gross MOIC</t>
        </is>
      </c>
      <c r="J5" s="181" t="n"/>
      <c r="K5" s="181" t="n"/>
      <c r="L5" s="181" t="n"/>
      <c r="M5" s="181" t="n"/>
      <c r="N5" s="181" t="n"/>
      <c r="O5" s="181" t="n"/>
      <c r="P5" s="181" t="n"/>
      <c r="Q5" s="181" t="n"/>
      <c r="R5" s="181" t="n"/>
      <c r="S5" s="181" t="n"/>
      <c r="T5" s="181" t="n"/>
      <c r="U5" s="181" t="n"/>
      <c r="V5" s="181" t="n"/>
      <c r="W5" s="181" t="n"/>
      <c r="X5" s="181" t="n"/>
      <c r="Y5" s="181" t="n"/>
      <c r="Z5" s="181" t="n"/>
    </row>
    <row r="6">
      <c r="A6" s="181" t="inlineStr">
        <is>
          <t>Downside</t>
        </is>
      </c>
      <c r="B6" s="317">
        <f>Assumptions!B14</f>
        <v/>
      </c>
      <c r="C6" s="317">
        <f>Assumptions!B15</f>
        <v/>
      </c>
      <c r="D6" s="316">
        <f>Assumptions!B19</f>
        <v/>
      </c>
      <c r="E6" s="316">
        <f>Assumptions!C23</f>
        <v/>
      </c>
      <c r="F6" s="316">
        <f>D6*(1-E6)</f>
        <v/>
      </c>
      <c r="G6" s="317">
        <f>Assumptions!B23</f>
        <v/>
      </c>
      <c r="H6" s="317">
        <f>F6*G6</f>
        <v/>
      </c>
      <c r="I6" s="322">
        <f>H6/B6</f>
        <v/>
      </c>
      <c r="J6" s="181" t="n"/>
      <c r="K6" s="181" t="n"/>
      <c r="L6" s="181" t="n"/>
      <c r="M6" s="181" t="n"/>
      <c r="N6" s="181" t="n"/>
      <c r="O6" s="181" t="n"/>
      <c r="P6" s="181" t="n"/>
      <c r="Q6" s="181" t="n"/>
      <c r="R6" s="181" t="n"/>
      <c r="S6" s="181" t="n"/>
      <c r="T6" s="181" t="n"/>
      <c r="U6" s="181" t="n"/>
      <c r="V6" s="181" t="n"/>
      <c r="W6" s="181" t="n"/>
      <c r="X6" s="181" t="n"/>
      <c r="Y6" s="181" t="n"/>
      <c r="Z6" s="181" t="n"/>
    </row>
    <row r="7">
      <c r="A7" s="181" t="inlineStr">
        <is>
          <t>Base</t>
        </is>
      </c>
      <c r="B7" s="317">
        <f>Assumptions!B14</f>
        <v/>
      </c>
      <c r="C7" s="317">
        <f>Assumptions!B15</f>
        <v/>
      </c>
      <c r="D7" s="316">
        <f>Assumptions!B19</f>
        <v/>
      </c>
      <c r="E7" s="316">
        <f>Assumptions!C24</f>
        <v/>
      </c>
      <c r="F7" s="316">
        <f>D7*(1-E7)</f>
        <v/>
      </c>
      <c r="G7" s="317">
        <f>Assumptions!B24</f>
        <v/>
      </c>
      <c r="H7" s="317">
        <f>F7*G7</f>
        <v/>
      </c>
      <c r="I7" s="322">
        <f>H7/B7</f>
        <v/>
      </c>
      <c r="J7" s="181" t="n"/>
      <c r="K7" s="181" t="n"/>
      <c r="L7" s="181" t="n"/>
      <c r="M7" s="181" t="n"/>
      <c r="N7" s="181" t="n"/>
      <c r="O7" s="181" t="n"/>
      <c r="P7" s="181" t="n"/>
      <c r="Q7" s="181" t="n"/>
      <c r="R7" s="181" t="n"/>
      <c r="S7" s="181" t="n"/>
      <c r="T7" s="181" t="n"/>
      <c r="U7" s="181" t="n"/>
      <c r="V7" s="181" t="n"/>
      <c r="W7" s="181" t="n"/>
      <c r="X7" s="181" t="n"/>
      <c r="Y7" s="181" t="n"/>
      <c r="Z7" s="181" t="n"/>
    </row>
    <row r="8">
      <c r="A8" s="181" t="inlineStr">
        <is>
          <t>Upside</t>
        </is>
      </c>
      <c r="B8" s="317">
        <f>Assumptions!B14</f>
        <v/>
      </c>
      <c r="C8" s="317">
        <f>Assumptions!B15</f>
        <v/>
      </c>
      <c r="D8" s="316">
        <f>Assumptions!B19</f>
        <v/>
      </c>
      <c r="E8" s="316">
        <f>Assumptions!C25</f>
        <v/>
      </c>
      <c r="F8" s="316">
        <f>D8*(1-E8)</f>
        <v/>
      </c>
      <c r="G8" s="317">
        <f>Assumptions!B25</f>
        <v/>
      </c>
      <c r="H8" s="317">
        <f>F8*G8</f>
        <v/>
      </c>
      <c r="I8" s="322">
        <f>H8/B8</f>
        <v/>
      </c>
      <c r="J8" s="181" t="n"/>
      <c r="K8" s="181" t="n"/>
      <c r="L8" s="181" t="n"/>
      <c r="M8" s="181" t="n"/>
      <c r="N8" s="181" t="n"/>
      <c r="O8" s="181" t="n"/>
      <c r="P8" s="181" t="n"/>
      <c r="Q8" s="181" t="n"/>
      <c r="R8" s="181" t="n"/>
      <c r="S8" s="181" t="n"/>
      <c r="T8" s="181" t="n"/>
      <c r="U8" s="181" t="n"/>
      <c r="V8" s="181" t="n"/>
      <c r="W8" s="181" t="n"/>
      <c r="X8" s="181" t="n"/>
      <c r="Y8" s="181" t="n"/>
      <c r="Z8" s="181" t="n"/>
    </row>
    <row r="9">
      <c r="A9" s="181" t="n"/>
      <c r="B9" s="181" t="n"/>
      <c r="C9" s="181" t="n"/>
      <c r="D9" s="181" t="n"/>
      <c r="E9" s="181" t="n"/>
      <c r="F9" s="181" t="n"/>
      <c r="G9" s="181" t="n"/>
      <c r="H9" s="181" t="n"/>
      <c r="I9" s="181" t="n"/>
      <c r="J9" s="181" t="n"/>
      <c r="K9" s="181" t="n"/>
      <c r="L9" s="181" t="n"/>
      <c r="M9" s="181" t="n"/>
      <c r="N9" s="181" t="n"/>
      <c r="O9" s="181" t="n"/>
      <c r="P9" s="181" t="n"/>
      <c r="Q9" s="181" t="n"/>
      <c r="R9" s="181" t="n"/>
      <c r="S9" s="181" t="n"/>
      <c r="T9" s="181" t="n"/>
      <c r="U9" s="181" t="n"/>
      <c r="V9" s="181" t="n"/>
      <c r="W9" s="181" t="n"/>
      <c r="X9" s="181" t="n"/>
      <c r="Y9" s="181" t="n"/>
      <c r="Z9" s="181" t="n"/>
    </row>
    <row r="10">
      <c r="A10" s="181" t="n"/>
      <c r="B10" s="181" t="n"/>
      <c r="C10" s="181" t="n"/>
      <c r="D10" s="181" t="n"/>
      <c r="E10" s="181" t="n"/>
      <c r="F10" s="181" t="n"/>
      <c r="G10" s="181" t="n"/>
      <c r="H10" s="181" t="n"/>
      <c r="I10" s="181" t="n"/>
      <c r="J10" s="181" t="n"/>
      <c r="K10" s="181" t="n"/>
      <c r="L10" s="181" t="n"/>
      <c r="M10" s="181" t="n"/>
      <c r="N10" s="181" t="n"/>
      <c r="O10" s="181" t="n"/>
      <c r="P10" s="181" t="n"/>
      <c r="Q10" s="181" t="n"/>
      <c r="R10" s="181" t="n"/>
      <c r="S10" s="181" t="n"/>
      <c r="T10" s="181" t="n"/>
      <c r="U10" s="181" t="n"/>
      <c r="V10" s="181" t="n"/>
      <c r="W10" s="181" t="n"/>
      <c r="X10" s="181" t="n"/>
      <c r="Y10" s="181" t="n"/>
      <c r="Z10" s="181" t="n"/>
    </row>
    <row r="11">
      <c r="A11" s="17" t="inlineStr">
        <is>
          <t>Gross IRR</t>
        </is>
      </c>
      <c r="B11" s="1" t="n"/>
      <c r="C11" s="1" t="n"/>
      <c r="D11" s="1" t="n"/>
      <c r="E11" s="1" t="n"/>
      <c r="F11" s="1" t="n"/>
      <c r="G11" s="181" t="n"/>
      <c r="H11" s="181" t="n"/>
      <c r="I11" s="181" t="n"/>
      <c r="J11" s="181" t="n"/>
      <c r="K11" s="181" t="n"/>
      <c r="L11" s="181" t="n"/>
      <c r="M11" s="181" t="n"/>
      <c r="N11" s="181" t="n"/>
      <c r="O11" s="181" t="n"/>
      <c r="P11" s="181" t="n"/>
      <c r="Q11" s="181" t="n"/>
      <c r="R11" s="181" t="n"/>
      <c r="S11" s="181" t="n"/>
      <c r="T11" s="181" t="n"/>
      <c r="U11" s="181" t="n"/>
      <c r="V11" s="181" t="n"/>
      <c r="W11" s="181" t="n"/>
      <c r="X11" s="181" t="n"/>
      <c r="Y11" s="181" t="n"/>
      <c r="Z11" s="181" t="n"/>
    </row>
    <row r="12">
      <c r="A12" s="211" t="inlineStr">
        <is>
          <t>Scenario</t>
        </is>
      </c>
      <c r="B12" s="211" t="inlineStr">
        <is>
          <t>Gross MOIC</t>
        </is>
      </c>
      <c r="C12" s="211" t="inlineStr">
        <is>
          <t>Hold Period (yrs)</t>
        </is>
      </c>
      <c r="D12" s="211" t="inlineStr">
        <is>
          <t>Gross IRR</t>
        </is>
      </c>
      <c r="E12" s="211" t="inlineStr">
        <is>
          <t>Value Creation ($mm)</t>
        </is>
      </c>
      <c r="F12" s="211" t="inlineStr">
        <is>
          <t>IC Read-through</t>
        </is>
      </c>
      <c r="G12" s="181" t="n"/>
      <c r="H12" s="181" t="n"/>
      <c r="I12" s="181" t="n"/>
      <c r="J12" s="181" t="n"/>
      <c r="K12" s="181" t="n"/>
      <c r="L12" s="181" t="n"/>
      <c r="M12" s="181" t="n"/>
      <c r="N12" s="181" t="n"/>
      <c r="O12" s="181" t="n"/>
      <c r="P12" s="181" t="n"/>
      <c r="Q12" s="181" t="n"/>
      <c r="R12" s="181" t="n"/>
      <c r="S12" s="181" t="n"/>
      <c r="T12" s="181" t="n"/>
      <c r="U12" s="181" t="n"/>
      <c r="V12" s="181" t="n"/>
      <c r="W12" s="181" t="n"/>
      <c r="X12" s="181" t="n"/>
      <c r="Y12" s="181" t="n"/>
      <c r="Z12" s="181" t="n"/>
    </row>
    <row r="13">
      <c r="A13" s="181" t="inlineStr">
        <is>
          <t>Downside</t>
        </is>
      </c>
      <c r="B13" s="322">
        <f>I6</f>
        <v/>
      </c>
      <c r="C13" s="315">
        <f>Assumptions!D23</f>
        <v/>
      </c>
      <c r="D13" s="316">
        <f>B13^(1/C13)-1</f>
        <v/>
      </c>
      <c r="E13" s="317">
        <f>H6-B6</f>
        <v/>
      </c>
      <c r="F13" s="181" t="inlineStr">
        <is>
          <t>Capital preservation only</t>
        </is>
      </c>
      <c r="G13" s="181" t="n"/>
      <c r="H13" s="181" t="n"/>
      <c r="I13" s="181" t="n"/>
      <c r="J13" s="181" t="n"/>
      <c r="K13" s="181" t="n"/>
      <c r="L13" s="181" t="n"/>
      <c r="M13" s="181" t="n"/>
      <c r="N13" s="181" t="n"/>
      <c r="O13" s="181" t="n"/>
      <c r="P13" s="181" t="n"/>
      <c r="Q13" s="181" t="n"/>
      <c r="R13" s="181" t="n"/>
      <c r="S13" s="181" t="n"/>
      <c r="T13" s="181" t="n"/>
      <c r="U13" s="181" t="n"/>
      <c r="V13" s="181" t="n"/>
      <c r="W13" s="181" t="n"/>
      <c r="X13" s="181" t="n"/>
      <c r="Y13" s="181" t="n"/>
      <c r="Z13" s="181" t="n"/>
    </row>
    <row r="14">
      <c r="A14" s="181" t="inlineStr">
        <is>
          <t>Base</t>
        </is>
      </c>
      <c r="B14" s="322">
        <f>I7</f>
        <v/>
      </c>
      <c r="C14" s="315">
        <f>Assumptions!D24</f>
        <v/>
      </c>
      <c r="D14" s="316">
        <f>B14^(1/C14)-1</f>
        <v/>
      </c>
      <c r="E14" s="317">
        <f>H7-B7</f>
        <v/>
      </c>
      <c r="F14" s="181" t="inlineStr">
        <is>
          <t>Return below typical venture target</t>
        </is>
      </c>
      <c r="G14" s="181" t="n"/>
      <c r="H14" s="181" t="n"/>
      <c r="I14" s="181" t="n"/>
      <c r="J14" s="181" t="n"/>
      <c r="K14" s="181" t="n"/>
      <c r="L14" s="181" t="n"/>
      <c r="M14" s="181" t="n"/>
      <c r="N14" s="181" t="n"/>
      <c r="O14" s="181" t="n"/>
      <c r="P14" s="181" t="n"/>
      <c r="Q14" s="181" t="n"/>
      <c r="R14" s="181" t="n"/>
      <c r="S14" s="181" t="n"/>
      <c r="T14" s="181" t="n"/>
      <c r="U14" s="181" t="n"/>
      <c r="V14" s="181" t="n"/>
      <c r="W14" s="181" t="n"/>
      <c r="X14" s="181" t="n"/>
      <c r="Y14" s="181" t="n"/>
      <c r="Z14" s="181" t="n"/>
    </row>
    <row r="15">
      <c r="A15" s="181" t="inlineStr">
        <is>
          <t>Upside</t>
        </is>
      </c>
      <c r="B15" s="322">
        <f>I8</f>
        <v/>
      </c>
      <c r="C15" s="315">
        <f>Assumptions!D25</f>
        <v/>
      </c>
      <c r="D15" s="316">
        <f>B15^(1/C15)-1</f>
        <v/>
      </c>
      <c r="E15" s="317">
        <f>H8-B8</f>
        <v/>
      </c>
      <c r="F15" s="181" t="inlineStr">
        <is>
          <t>Strong venture outcome</t>
        </is>
      </c>
      <c r="G15" s="181" t="n"/>
      <c r="H15" s="181" t="n"/>
      <c r="I15" s="181" t="n"/>
      <c r="J15" s="181" t="n"/>
      <c r="K15" s="181" t="n"/>
      <c r="L15" s="181" t="n"/>
      <c r="M15" s="181" t="n"/>
      <c r="N15" s="181" t="n"/>
      <c r="O15" s="181" t="n"/>
      <c r="P15" s="181" t="n"/>
      <c r="Q15" s="181" t="n"/>
      <c r="R15" s="181" t="n"/>
      <c r="S15" s="181" t="n"/>
      <c r="T15" s="181" t="n"/>
      <c r="U15" s="181" t="n"/>
      <c r="V15" s="181" t="n"/>
      <c r="W15" s="181" t="n"/>
      <c r="X15" s="181" t="n"/>
      <c r="Y15" s="181" t="n"/>
      <c r="Z15" s="181" t="n"/>
    </row>
    <row r="16">
      <c r="A16" s="181" t="n"/>
      <c r="B16" s="181" t="n"/>
      <c r="C16" s="181" t="n"/>
      <c r="D16" s="181" t="n"/>
      <c r="E16" s="181" t="n"/>
      <c r="F16" s="181" t="n"/>
      <c r="G16" s="181" t="n"/>
      <c r="H16" s="181" t="n"/>
      <c r="I16" s="181" t="n"/>
      <c r="J16" s="181" t="n"/>
      <c r="K16" s="181" t="n"/>
      <c r="L16" s="181" t="n"/>
      <c r="M16" s="181" t="n"/>
      <c r="N16" s="181" t="n"/>
      <c r="O16" s="181" t="n"/>
      <c r="P16" s="181" t="n"/>
      <c r="Q16" s="181" t="n"/>
      <c r="R16" s="181" t="n"/>
      <c r="S16" s="181" t="n"/>
      <c r="T16" s="181" t="n"/>
      <c r="U16" s="181" t="n"/>
      <c r="V16" s="181" t="n"/>
      <c r="W16" s="181" t="n"/>
      <c r="X16" s="181" t="n"/>
      <c r="Y16" s="181" t="n"/>
      <c r="Z16" s="181" t="n"/>
    </row>
    <row r="17">
      <c r="A17" s="181" t="n"/>
      <c r="B17" s="181" t="n"/>
      <c r="C17" s="181" t="n"/>
      <c r="D17" s="181" t="n"/>
      <c r="E17" s="181" t="n"/>
      <c r="F17" s="181" t="n"/>
      <c r="G17" s="181" t="n"/>
      <c r="H17" s="181" t="n"/>
      <c r="I17" s="181" t="n"/>
      <c r="J17" s="181" t="n"/>
      <c r="K17" s="181" t="n"/>
      <c r="L17" s="181" t="n"/>
      <c r="M17" s="181" t="n"/>
      <c r="N17" s="181" t="n"/>
      <c r="O17" s="181" t="n"/>
      <c r="P17" s="181" t="n"/>
      <c r="Q17" s="181" t="n"/>
      <c r="R17" s="181" t="n"/>
      <c r="S17" s="181" t="n"/>
      <c r="T17" s="181" t="n"/>
      <c r="U17" s="181" t="n"/>
      <c r="V17" s="181" t="n"/>
      <c r="W17" s="181" t="n"/>
      <c r="X17" s="181" t="n"/>
      <c r="Y17" s="181" t="n"/>
      <c r="Z17" s="181" t="n"/>
    </row>
    <row r="18">
      <c r="A18" s="17" t="inlineStr">
        <is>
          <t>MOIC Sensitivity — Exit Equity Value vs. Future Dilution</t>
        </is>
      </c>
      <c r="B18" s="1" t="n"/>
      <c r="C18" s="1" t="n"/>
      <c r="D18" s="1" t="n"/>
      <c r="E18" s="1" t="n"/>
      <c r="F18" s="1" t="n"/>
      <c r="G18" s="1" t="n"/>
      <c r="H18" s="1" t="n"/>
      <c r="I18" s="181" t="n"/>
      <c r="J18" s="181" t="n"/>
      <c r="K18" s="181" t="n"/>
      <c r="L18" s="181" t="n"/>
      <c r="M18" s="181" t="n"/>
      <c r="N18" s="181" t="n"/>
      <c r="O18" s="181" t="n"/>
      <c r="P18" s="181" t="n"/>
      <c r="Q18" s="181" t="n"/>
      <c r="R18" s="181" t="n"/>
      <c r="S18" s="181" t="n"/>
      <c r="T18" s="181" t="n"/>
      <c r="U18" s="181" t="n"/>
      <c r="V18" s="181" t="n"/>
      <c r="W18" s="181" t="n"/>
      <c r="X18" s="181" t="n"/>
      <c r="Y18" s="181" t="n"/>
      <c r="Z18" s="181" t="n"/>
    </row>
    <row r="19">
      <c r="A19" s="211" t="inlineStr">
        <is>
          <t>Exit Value / Dilution</t>
        </is>
      </c>
      <c r="B19" s="323" t="n">
        <v>0.2</v>
      </c>
      <c r="C19" s="323" t="n">
        <v>0.25</v>
      </c>
      <c r="D19" s="323" t="n">
        <v>0.3</v>
      </c>
      <c r="E19" s="323" t="n">
        <v>0.35</v>
      </c>
      <c r="F19" s="323" t="n">
        <v>0.4</v>
      </c>
      <c r="G19" s="323" t="n">
        <v>0.45</v>
      </c>
      <c r="H19" s="323" t="n">
        <v>0.5</v>
      </c>
      <c r="I19" s="181" t="n"/>
      <c r="J19" s="181" t="n"/>
      <c r="K19" s="181" t="n"/>
      <c r="L19" s="181" t="n"/>
      <c r="M19" s="181" t="n"/>
      <c r="N19" s="181" t="n"/>
      <c r="O19" s="181" t="n"/>
      <c r="P19" s="181" t="n"/>
      <c r="Q19" s="181" t="n"/>
      <c r="R19" s="181" t="n"/>
      <c r="S19" s="181" t="n"/>
      <c r="T19" s="181" t="n"/>
      <c r="U19" s="181" t="n"/>
      <c r="V19" s="181" t="n"/>
      <c r="W19" s="181" t="n"/>
      <c r="X19" s="181" t="n"/>
      <c r="Y19" s="181" t="n"/>
      <c r="Z19" s="181" t="n"/>
    </row>
    <row r="20">
      <c r="A20" s="324" t="n">
        <v>1500</v>
      </c>
      <c r="B20" s="322">
        <f>($A20*Assumptions!$B$19*(1-B$19))/Assumptions!$B$14</f>
        <v/>
      </c>
      <c r="C20" s="322">
        <f>($A20*Assumptions!$B$19*(1-C$19))/Assumptions!$B$14</f>
        <v/>
      </c>
      <c r="D20" s="322">
        <f>($A20*Assumptions!$B$19*(1-D$19))/Assumptions!$B$14</f>
        <v/>
      </c>
      <c r="E20" s="322">
        <f>($A20*Assumptions!$B$19*(1-E$19))/Assumptions!$B$14</f>
        <v/>
      </c>
      <c r="F20" s="322">
        <f>($A20*Assumptions!$B$19*(1-F$19))/Assumptions!$B$14</f>
        <v/>
      </c>
      <c r="G20" s="322">
        <f>($A20*Assumptions!$B$19*(1-G$19))/Assumptions!$B$14</f>
        <v/>
      </c>
      <c r="H20" s="322">
        <f>($A20*Assumptions!$B$19*(1-H$19))/Assumptions!$B$14</f>
        <v/>
      </c>
      <c r="I20" s="181" t="n"/>
      <c r="J20" s="181" t="n"/>
      <c r="K20" s="181" t="n"/>
      <c r="L20" s="181" t="n"/>
      <c r="M20" s="181" t="n"/>
      <c r="N20" s="181" t="n"/>
      <c r="O20" s="181" t="n"/>
      <c r="P20" s="181" t="n"/>
      <c r="Q20" s="181" t="n"/>
      <c r="R20" s="181" t="n"/>
      <c r="S20" s="181" t="n"/>
      <c r="T20" s="181" t="n"/>
      <c r="U20" s="181" t="n"/>
      <c r="V20" s="181" t="n"/>
      <c r="W20" s="181" t="n"/>
      <c r="X20" s="181" t="n"/>
      <c r="Y20" s="181" t="n"/>
      <c r="Z20" s="181" t="n"/>
    </row>
    <row r="21">
      <c r="A21" s="324" t="n">
        <v>2500</v>
      </c>
      <c r="B21" s="322">
        <f>($A21*Assumptions!$B$19*(1-B$19))/Assumptions!$B$14</f>
        <v/>
      </c>
      <c r="C21" s="322">
        <f>($A21*Assumptions!$B$19*(1-C$19))/Assumptions!$B$14</f>
        <v/>
      </c>
      <c r="D21" s="322">
        <f>($A21*Assumptions!$B$19*(1-D$19))/Assumptions!$B$14</f>
        <v/>
      </c>
      <c r="E21" s="322">
        <f>($A21*Assumptions!$B$19*(1-E$19))/Assumptions!$B$14</f>
        <v/>
      </c>
      <c r="F21" s="322">
        <f>($A21*Assumptions!$B$19*(1-F$19))/Assumptions!$B$14</f>
        <v/>
      </c>
      <c r="G21" s="322">
        <f>($A21*Assumptions!$B$19*(1-G$19))/Assumptions!$B$14</f>
        <v/>
      </c>
      <c r="H21" s="322">
        <f>($A21*Assumptions!$B$19*(1-H$19))/Assumptions!$B$14</f>
        <v/>
      </c>
      <c r="I21" s="181" t="n"/>
      <c r="J21" s="181" t="n"/>
      <c r="K21" s="181" t="n"/>
      <c r="L21" s="181" t="n"/>
      <c r="M21" s="181" t="n"/>
      <c r="N21" s="181" t="n"/>
      <c r="O21" s="181" t="n"/>
      <c r="P21" s="181" t="n"/>
      <c r="Q21" s="181" t="n"/>
      <c r="R21" s="181" t="n"/>
      <c r="S21" s="181" t="n"/>
      <c r="T21" s="181" t="n"/>
      <c r="U21" s="181" t="n"/>
      <c r="V21" s="181" t="n"/>
      <c r="W21" s="181" t="n"/>
      <c r="X21" s="181" t="n"/>
      <c r="Y21" s="181" t="n"/>
      <c r="Z21" s="181" t="n"/>
    </row>
    <row r="22">
      <c r="A22" s="324" t="n">
        <v>4000</v>
      </c>
      <c r="B22" s="322">
        <f>($A22*Assumptions!$B$19*(1-B$19))/Assumptions!$B$14</f>
        <v/>
      </c>
      <c r="C22" s="322">
        <f>($A22*Assumptions!$B$19*(1-C$19))/Assumptions!$B$14</f>
        <v/>
      </c>
      <c r="D22" s="322">
        <f>($A22*Assumptions!$B$19*(1-D$19))/Assumptions!$B$14</f>
        <v/>
      </c>
      <c r="E22" s="322">
        <f>($A22*Assumptions!$B$19*(1-E$19))/Assumptions!$B$14</f>
        <v/>
      </c>
      <c r="F22" s="322">
        <f>($A22*Assumptions!$B$19*(1-F$19))/Assumptions!$B$14</f>
        <v/>
      </c>
      <c r="G22" s="322">
        <f>($A22*Assumptions!$B$19*(1-G$19))/Assumptions!$B$14</f>
        <v/>
      </c>
      <c r="H22" s="322">
        <f>($A22*Assumptions!$B$19*(1-H$19))/Assumptions!$B$14</f>
        <v/>
      </c>
      <c r="I22" s="181" t="n"/>
      <c r="J22" s="181" t="n"/>
      <c r="K22" s="181" t="n"/>
      <c r="L22" s="181" t="n"/>
      <c r="M22" s="181" t="n"/>
      <c r="N22" s="181" t="n"/>
      <c r="O22" s="181" t="n"/>
      <c r="P22" s="181" t="n"/>
      <c r="Q22" s="181" t="n"/>
      <c r="R22" s="181" t="n"/>
      <c r="S22" s="181" t="n"/>
      <c r="T22" s="181" t="n"/>
      <c r="U22" s="181" t="n"/>
      <c r="V22" s="181" t="n"/>
      <c r="W22" s="181" t="n"/>
      <c r="X22" s="181" t="n"/>
      <c r="Y22" s="181" t="n"/>
      <c r="Z22" s="181" t="n"/>
    </row>
    <row r="23">
      <c r="A23" s="324" t="n">
        <v>6000</v>
      </c>
      <c r="B23" s="322">
        <f>($A23*Assumptions!$B$19*(1-B$19))/Assumptions!$B$14</f>
        <v/>
      </c>
      <c r="C23" s="322">
        <f>($A23*Assumptions!$B$19*(1-C$19))/Assumptions!$B$14</f>
        <v/>
      </c>
      <c r="D23" s="322">
        <f>($A23*Assumptions!$B$19*(1-D$19))/Assumptions!$B$14</f>
        <v/>
      </c>
      <c r="E23" s="322">
        <f>($A23*Assumptions!$B$19*(1-E$19))/Assumptions!$B$14</f>
        <v/>
      </c>
      <c r="F23" s="322">
        <f>($A23*Assumptions!$B$19*(1-F$19))/Assumptions!$B$14</f>
        <v/>
      </c>
      <c r="G23" s="322">
        <f>($A23*Assumptions!$B$19*(1-G$19))/Assumptions!$B$14</f>
        <v/>
      </c>
      <c r="H23" s="322">
        <f>($A23*Assumptions!$B$19*(1-H$19))/Assumptions!$B$14</f>
        <v/>
      </c>
      <c r="I23" s="181" t="n"/>
      <c r="J23" s="181" t="n"/>
      <c r="K23" s="181" t="n"/>
      <c r="L23" s="181" t="n"/>
      <c r="M23" s="181" t="n"/>
      <c r="N23" s="181" t="n"/>
      <c r="O23" s="181" t="n"/>
      <c r="P23" s="181" t="n"/>
      <c r="Q23" s="181" t="n"/>
      <c r="R23" s="181" t="n"/>
      <c r="S23" s="181" t="n"/>
      <c r="T23" s="181" t="n"/>
      <c r="U23" s="181" t="n"/>
      <c r="V23" s="181" t="n"/>
      <c r="W23" s="181" t="n"/>
      <c r="X23" s="181" t="n"/>
      <c r="Y23" s="181" t="n"/>
      <c r="Z23" s="181" t="n"/>
    </row>
    <row r="24">
      <c r="A24" s="324" t="n">
        <v>8000</v>
      </c>
      <c r="B24" s="322">
        <f>($A24*Assumptions!$B$19*(1-B$19))/Assumptions!$B$14</f>
        <v/>
      </c>
      <c r="C24" s="322">
        <f>($A24*Assumptions!$B$19*(1-C$19))/Assumptions!$B$14</f>
        <v/>
      </c>
      <c r="D24" s="322">
        <f>($A24*Assumptions!$B$19*(1-D$19))/Assumptions!$B$14</f>
        <v/>
      </c>
      <c r="E24" s="322">
        <f>($A24*Assumptions!$B$19*(1-E$19))/Assumptions!$B$14</f>
        <v/>
      </c>
      <c r="F24" s="322">
        <f>($A24*Assumptions!$B$19*(1-F$19))/Assumptions!$B$14</f>
        <v/>
      </c>
      <c r="G24" s="322">
        <f>($A24*Assumptions!$B$19*(1-G$19))/Assumptions!$B$14</f>
        <v/>
      </c>
      <c r="H24" s="322">
        <f>($A24*Assumptions!$B$19*(1-H$19))/Assumptions!$B$14</f>
        <v/>
      </c>
      <c r="I24" s="181" t="n"/>
      <c r="J24" s="181" t="n"/>
      <c r="K24" s="181" t="n"/>
      <c r="L24" s="181" t="n"/>
      <c r="M24" s="181" t="n"/>
      <c r="N24" s="181" t="n"/>
      <c r="O24" s="181" t="n"/>
      <c r="P24" s="181" t="n"/>
      <c r="Q24" s="181" t="n"/>
      <c r="R24" s="181" t="n"/>
      <c r="S24" s="181" t="n"/>
      <c r="T24" s="181" t="n"/>
      <c r="U24" s="181" t="n"/>
      <c r="V24" s="181" t="n"/>
      <c r="W24" s="181" t="n"/>
      <c r="X24" s="181" t="n"/>
      <c r="Y24" s="181" t="n"/>
      <c r="Z24" s="181" t="n"/>
    </row>
    <row r="25">
      <c r="A25" s="324" t="n">
        <v>10000</v>
      </c>
      <c r="B25" s="322">
        <f>($A25*Assumptions!$B$19*(1-B$19))/Assumptions!$B$14</f>
        <v/>
      </c>
      <c r="C25" s="322">
        <f>($A25*Assumptions!$B$19*(1-C$19))/Assumptions!$B$14</f>
        <v/>
      </c>
      <c r="D25" s="322">
        <f>($A25*Assumptions!$B$19*(1-D$19))/Assumptions!$B$14</f>
        <v/>
      </c>
      <c r="E25" s="322">
        <f>($A25*Assumptions!$B$19*(1-E$19))/Assumptions!$B$14</f>
        <v/>
      </c>
      <c r="F25" s="322">
        <f>($A25*Assumptions!$B$19*(1-F$19))/Assumptions!$B$14</f>
        <v/>
      </c>
      <c r="G25" s="322">
        <f>($A25*Assumptions!$B$19*(1-G$19))/Assumptions!$B$14</f>
        <v/>
      </c>
      <c r="H25" s="322">
        <f>($A25*Assumptions!$B$19*(1-H$19))/Assumptions!$B$14</f>
        <v/>
      </c>
      <c r="I25" s="181" t="n"/>
      <c r="J25" s="181" t="n"/>
      <c r="K25" s="181" t="n"/>
      <c r="L25" s="181" t="n"/>
      <c r="M25" s="181" t="n"/>
      <c r="N25" s="181" t="n"/>
      <c r="O25" s="181" t="n"/>
      <c r="P25" s="181" t="n"/>
      <c r="Q25" s="181" t="n"/>
      <c r="R25" s="181" t="n"/>
      <c r="S25" s="181" t="n"/>
      <c r="T25" s="181" t="n"/>
      <c r="U25" s="181" t="n"/>
      <c r="V25" s="181" t="n"/>
      <c r="W25" s="181" t="n"/>
      <c r="X25" s="181" t="n"/>
      <c r="Y25" s="181" t="n"/>
      <c r="Z25" s="181" t="n"/>
    </row>
    <row r="26">
      <c r="A26" s="181" t="n"/>
      <c r="B26" s="181" t="n"/>
      <c r="C26" s="181" t="n"/>
      <c r="D26" s="181" t="n"/>
      <c r="E26" s="181" t="n"/>
      <c r="F26" s="181" t="n"/>
      <c r="G26" s="181" t="n"/>
      <c r="H26" s="181" t="n"/>
      <c r="I26" s="181" t="n"/>
      <c r="J26" s="181" t="n"/>
      <c r="K26" s="181" t="n"/>
      <c r="L26" s="181" t="n"/>
      <c r="M26" s="181" t="n"/>
      <c r="N26" s="181" t="n"/>
      <c r="O26" s="181" t="n"/>
      <c r="P26" s="181" t="n"/>
      <c r="Q26" s="181" t="n"/>
      <c r="R26" s="181" t="n"/>
      <c r="S26" s="181" t="n"/>
      <c r="T26" s="181" t="n"/>
      <c r="U26" s="181" t="n"/>
      <c r="V26" s="181" t="n"/>
      <c r="W26" s="181" t="n"/>
      <c r="X26" s="181" t="n"/>
      <c r="Y26" s="181" t="n"/>
      <c r="Z26" s="181" t="n"/>
    </row>
    <row r="27">
      <c r="A27" s="181" t="n"/>
      <c r="B27" s="181" t="n"/>
      <c r="C27" s="181" t="n"/>
      <c r="D27" s="181" t="n"/>
      <c r="E27" s="181" t="n"/>
      <c r="F27" s="181" t="n"/>
      <c r="G27" s="181" t="n"/>
      <c r="H27" s="181" t="n"/>
      <c r="I27" s="181" t="n"/>
      <c r="J27" s="181" t="n"/>
      <c r="K27" s="181" t="n"/>
      <c r="L27" s="181" t="n"/>
      <c r="M27" s="181" t="n"/>
      <c r="N27" s="181" t="n"/>
      <c r="O27" s="181" t="n"/>
      <c r="P27" s="181" t="n"/>
      <c r="Q27" s="181" t="n"/>
      <c r="R27" s="181" t="n"/>
      <c r="S27" s="181" t="n"/>
      <c r="T27" s="181" t="n"/>
      <c r="U27" s="181" t="n"/>
      <c r="V27" s="181" t="n"/>
      <c r="W27" s="181" t="n"/>
      <c r="X27" s="181" t="n"/>
      <c r="Y27" s="181" t="n"/>
      <c r="Z27" s="181" t="n"/>
    </row>
    <row r="28">
      <c r="A28" s="17" t="inlineStr">
        <is>
          <t>Operating Validation — Illustrative ARR Build</t>
        </is>
      </c>
      <c r="B28" s="1" t="n"/>
      <c r="C28" s="1" t="n"/>
      <c r="D28" s="1" t="n"/>
      <c r="E28" s="1" t="n"/>
      <c r="F28" s="1" t="n"/>
      <c r="G28" s="1" t="n"/>
      <c r="H28" s="181" t="n"/>
      <c r="I28" s="181" t="n"/>
      <c r="J28" s="181" t="n"/>
      <c r="K28" s="181" t="n"/>
      <c r="L28" s="181" t="n"/>
      <c r="M28" s="181" t="n"/>
      <c r="N28" s="181" t="n"/>
      <c r="O28" s="181" t="n"/>
      <c r="P28" s="181" t="n"/>
      <c r="Q28" s="181" t="n"/>
      <c r="R28" s="181" t="n"/>
      <c r="S28" s="181" t="n"/>
      <c r="T28" s="181" t="n"/>
      <c r="U28" s="181" t="n"/>
      <c r="V28" s="181" t="n"/>
      <c r="W28" s="181" t="n"/>
      <c r="X28" s="181" t="n"/>
      <c r="Y28" s="181" t="n"/>
      <c r="Z28" s="181" t="n"/>
    </row>
    <row r="29">
      <c r="A29" s="211" t="inlineStr">
        <is>
          <t>Year</t>
        </is>
      </c>
      <c r="B29" s="211" t="inlineStr">
        <is>
          <t>2026E</t>
        </is>
      </c>
      <c r="C29" s="211" t="inlineStr">
        <is>
          <t>2027E</t>
        </is>
      </c>
      <c r="D29" s="211" t="inlineStr">
        <is>
          <t>2028E</t>
        </is>
      </c>
      <c r="E29" s="211" t="inlineStr">
        <is>
          <t>2029E</t>
        </is>
      </c>
      <c r="F29" s="211" t="inlineStr">
        <is>
          <t>2030E</t>
        </is>
      </c>
      <c r="G29" s="211" t="inlineStr">
        <is>
          <t>2031E</t>
        </is>
      </c>
      <c r="H29" s="181" t="n"/>
      <c r="I29" s="181" t="n"/>
      <c r="J29" s="181" t="n"/>
      <c r="K29" s="181" t="n"/>
      <c r="L29" s="181" t="n"/>
      <c r="M29" s="181" t="n"/>
      <c r="N29" s="181" t="n"/>
      <c r="O29" s="181" t="n"/>
      <c r="P29" s="181" t="n"/>
      <c r="Q29" s="181" t="n"/>
      <c r="R29" s="181" t="n"/>
      <c r="S29" s="181" t="n"/>
      <c r="T29" s="181" t="n"/>
      <c r="U29" s="181" t="n"/>
      <c r="V29" s="181" t="n"/>
      <c r="W29" s="181" t="n"/>
      <c r="X29" s="181" t="n"/>
      <c r="Y29" s="181" t="n"/>
      <c r="Z29" s="181" t="n"/>
    </row>
    <row r="30">
      <c r="A30" s="181" t="inlineStr">
        <is>
          <t>ARR ($mm)</t>
        </is>
      </c>
      <c r="B30" s="317">
        <f>Assumptions!B29</f>
        <v/>
      </c>
      <c r="C30" s="317">
        <f>B30*(1+C31)</f>
        <v/>
      </c>
      <c r="D30" s="317">
        <f>C30*(1+D31)</f>
        <v/>
      </c>
      <c r="E30" s="317">
        <f>D30*(1+E31)</f>
        <v/>
      </c>
      <c r="F30" s="317">
        <f>E30*(1+F31)</f>
        <v/>
      </c>
      <c r="G30" s="317">
        <f>F30*(1+G31)</f>
        <v/>
      </c>
      <c r="H30" s="181" t="n"/>
      <c r="I30" s="181" t="n"/>
      <c r="J30" s="181" t="n"/>
      <c r="K30" s="181" t="n"/>
      <c r="L30" s="181" t="n"/>
      <c r="M30" s="181" t="n"/>
      <c r="N30" s="181" t="n"/>
      <c r="O30" s="181" t="n"/>
      <c r="P30" s="181" t="n"/>
      <c r="Q30" s="181" t="n"/>
      <c r="R30" s="181" t="n"/>
      <c r="S30" s="181" t="n"/>
      <c r="T30" s="181" t="n"/>
      <c r="U30" s="181" t="n"/>
      <c r="V30" s="181" t="n"/>
      <c r="W30" s="181" t="n"/>
      <c r="X30" s="181" t="n"/>
      <c r="Y30" s="181" t="n"/>
      <c r="Z30" s="181" t="n"/>
    </row>
    <row r="31">
      <c r="A31" s="181" t="inlineStr">
        <is>
          <t>YoY Growth</t>
        </is>
      </c>
      <c r="B31" s="263" t="inlineStr">
        <is>
          <t>n/a</t>
        </is>
      </c>
      <c r="C31" s="325">
        <f>Assumptions!B31</f>
        <v/>
      </c>
      <c r="D31" s="325">
        <f>Assumptions!B32</f>
        <v/>
      </c>
      <c r="E31" s="325">
        <f>Assumptions!B33</f>
        <v/>
      </c>
      <c r="F31" s="325">
        <f>Assumptions!B34</f>
        <v/>
      </c>
      <c r="G31" s="325">
        <f>20%</f>
        <v/>
      </c>
      <c r="H31" s="181" t="n"/>
      <c r="I31" s="181" t="n"/>
      <c r="J31" s="181" t="n"/>
      <c r="K31" s="181" t="n"/>
      <c r="L31" s="181" t="n"/>
      <c r="M31" s="181" t="n"/>
      <c r="N31" s="181" t="n"/>
      <c r="O31" s="181" t="n"/>
      <c r="P31" s="181" t="n"/>
      <c r="Q31" s="181" t="n"/>
      <c r="R31" s="181" t="n"/>
      <c r="S31" s="181" t="n"/>
      <c r="T31" s="181" t="n"/>
      <c r="U31" s="181" t="n"/>
      <c r="V31" s="181" t="n"/>
      <c r="W31" s="181" t="n"/>
      <c r="X31" s="181" t="n"/>
      <c r="Y31" s="181" t="n"/>
      <c r="Z31" s="181" t="n"/>
    </row>
    <row r="32">
      <c r="A32" s="181" t="inlineStr">
        <is>
          <t>Base Exit Multiple</t>
        </is>
      </c>
      <c r="B32" s="263" t="str"/>
      <c r="C32" s="263" t="str"/>
      <c r="D32" s="263" t="str"/>
      <c r="E32" s="263" t="str"/>
      <c r="F32" s="263" t="str"/>
      <c r="G32" s="326" t="n">
        <v>8</v>
      </c>
      <c r="H32" s="181" t="n"/>
      <c r="I32" s="181" t="n"/>
      <c r="J32" s="181" t="n"/>
      <c r="K32" s="181" t="n"/>
      <c r="L32" s="181" t="n"/>
      <c r="M32" s="181" t="n"/>
      <c r="N32" s="181" t="n"/>
      <c r="O32" s="181" t="n"/>
      <c r="P32" s="181" t="n"/>
      <c r="Q32" s="181" t="n"/>
      <c r="R32" s="181" t="n"/>
      <c r="S32" s="181" t="n"/>
      <c r="T32" s="181" t="n"/>
      <c r="U32" s="181" t="n"/>
      <c r="V32" s="181" t="n"/>
      <c r="W32" s="181" t="n"/>
      <c r="X32" s="181" t="n"/>
      <c r="Y32" s="181" t="n"/>
      <c r="Z32" s="181" t="n"/>
    </row>
    <row r="33">
      <c r="A33" s="181" t="inlineStr">
        <is>
          <t>Implied Equity Value ($mm)</t>
        </is>
      </c>
      <c r="B33" s="263" t="n"/>
      <c r="C33" s="263" t="n"/>
      <c r="D33" s="263" t="n"/>
      <c r="E33" s="263" t="n"/>
      <c r="F33" s="263" t="n"/>
      <c r="G33" s="317">
        <f>G30*G32</f>
        <v/>
      </c>
      <c r="H33" s="181" t="n"/>
      <c r="I33" s="181" t="n"/>
      <c r="J33" s="181" t="n"/>
      <c r="K33" s="181" t="n"/>
      <c r="L33" s="181" t="n"/>
      <c r="M33" s="181" t="n"/>
      <c r="N33" s="181" t="n"/>
      <c r="O33" s="181" t="n"/>
      <c r="P33" s="181" t="n"/>
      <c r="Q33" s="181" t="n"/>
      <c r="R33" s="181" t="n"/>
      <c r="S33" s="181" t="n"/>
      <c r="T33" s="181" t="n"/>
      <c r="U33" s="181" t="n"/>
      <c r="V33" s="181" t="n"/>
      <c r="W33" s="181" t="n"/>
      <c r="X33" s="181" t="n"/>
      <c r="Y33" s="181" t="n"/>
      <c r="Z33" s="181" t="n"/>
    </row>
    <row r="34">
      <c r="A34" s="181" t="inlineStr">
        <is>
          <t>Required ARR for $4.0B Exit</t>
        </is>
      </c>
      <c r="B34" s="263" t="n"/>
      <c r="C34" s="263" t="n"/>
      <c r="D34" s="263" t="n"/>
      <c r="E34" s="263" t="n"/>
      <c r="F34" s="263" t="n"/>
      <c r="G34" s="317">
        <f>4000/G32</f>
        <v/>
      </c>
      <c r="H34" s="181" t="n"/>
      <c r="I34" s="181" t="n"/>
      <c r="J34" s="181" t="n"/>
      <c r="K34" s="181" t="n"/>
      <c r="L34" s="181" t="n"/>
      <c r="M34" s="181" t="n"/>
      <c r="N34" s="181" t="n"/>
      <c r="O34" s="181" t="n"/>
      <c r="P34" s="181" t="n"/>
      <c r="Q34" s="181" t="n"/>
      <c r="R34" s="181" t="n"/>
      <c r="S34" s="181" t="n"/>
      <c r="T34" s="181" t="n"/>
      <c r="U34" s="181" t="n"/>
      <c r="V34" s="181" t="n"/>
      <c r="W34" s="181" t="n"/>
      <c r="X34" s="181" t="n"/>
      <c r="Y34" s="181" t="n"/>
      <c r="Z34" s="181" t="n"/>
    </row>
    <row r="35">
      <c r="A35" s="181" t="inlineStr">
        <is>
          <t>Gap vs. Required ARR</t>
        </is>
      </c>
      <c r="B35" s="263" t="n"/>
      <c r="C35" s="263" t="n"/>
      <c r="D35" s="263" t="n"/>
      <c r="E35" s="263" t="n"/>
      <c r="F35" s="263" t="n"/>
      <c r="G35" s="317">
        <f>G30-G34</f>
        <v/>
      </c>
      <c r="H35" s="181" t="n"/>
      <c r="I35" s="181" t="n"/>
      <c r="J35" s="181" t="n"/>
      <c r="K35" s="181" t="n"/>
      <c r="L35" s="181" t="n"/>
      <c r="M35" s="181" t="n"/>
      <c r="N35" s="181" t="n"/>
      <c r="O35" s="181" t="n"/>
      <c r="P35" s="181" t="n"/>
      <c r="Q35" s="181" t="n"/>
      <c r="R35" s="181" t="n"/>
      <c r="S35" s="181" t="n"/>
      <c r="T35" s="181" t="n"/>
      <c r="U35" s="181" t="n"/>
      <c r="V35" s="181" t="n"/>
      <c r="W35" s="181" t="n"/>
      <c r="X35" s="181" t="n"/>
      <c r="Y35" s="181" t="n"/>
      <c r="Z35" s="181" t="n"/>
    </row>
    <row r="36">
      <c r="A36" s="181" t="n"/>
      <c r="B36" s="181" t="n"/>
      <c r="C36" s="181" t="n"/>
      <c r="D36" s="181" t="n"/>
      <c r="E36" s="181" t="n"/>
      <c r="F36" s="181" t="n"/>
      <c r="G36" s="181" t="n"/>
      <c r="H36" s="181" t="n"/>
      <c r="I36" s="181" t="n"/>
      <c r="J36" s="181" t="n"/>
      <c r="K36" s="181" t="n"/>
      <c r="L36" s="181" t="n"/>
      <c r="M36" s="181" t="n"/>
      <c r="N36" s="181" t="n"/>
      <c r="O36" s="181" t="n"/>
      <c r="P36" s="181" t="n"/>
      <c r="Q36" s="181" t="n"/>
      <c r="R36" s="181" t="n"/>
      <c r="S36" s="181" t="n"/>
      <c r="T36" s="181" t="n"/>
      <c r="U36" s="181" t="n"/>
      <c r="V36" s="181" t="n"/>
      <c r="W36" s="181" t="n"/>
      <c r="X36" s="181" t="n"/>
      <c r="Y36" s="181" t="n"/>
      <c r="Z36" s="181" t="n"/>
    </row>
    <row r="37">
      <c r="A37" s="181" t="n"/>
      <c r="B37" s="181" t="n"/>
      <c r="C37" s="181" t="n"/>
      <c r="D37" s="181" t="n"/>
      <c r="E37" s="181" t="n"/>
      <c r="F37" s="181" t="n"/>
      <c r="G37" s="181" t="n"/>
      <c r="H37" s="181" t="n"/>
      <c r="I37" s="181" t="n"/>
      <c r="J37" s="181" t="n"/>
      <c r="K37" s="181" t="n"/>
      <c r="L37" s="181" t="n"/>
      <c r="M37" s="181" t="n"/>
      <c r="N37" s="181" t="n"/>
      <c r="O37" s="181" t="n"/>
      <c r="P37" s="181" t="n"/>
      <c r="Q37" s="181" t="n"/>
      <c r="R37" s="181" t="n"/>
      <c r="S37" s="181" t="n"/>
      <c r="T37" s="181" t="n"/>
      <c r="U37" s="181" t="n"/>
      <c r="V37" s="181" t="n"/>
      <c r="W37" s="181" t="n"/>
      <c r="X37" s="181" t="n"/>
      <c r="Y37" s="181" t="n"/>
      <c r="Z37" s="181" t="n"/>
    </row>
    <row r="38">
      <c r="A38" s="181" t="n"/>
      <c r="B38" s="181" t="n"/>
      <c r="C38" s="181" t="n"/>
      <c r="D38" s="181" t="n"/>
      <c r="E38" s="181" t="n"/>
      <c r="F38" s="181" t="n"/>
      <c r="G38" s="181" t="n"/>
      <c r="H38" s="181" t="n"/>
      <c r="I38" s="181" t="n"/>
      <c r="J38" s="181" t="n"/>
      <c r="K38" s="181" t="n"/>
      <c r="L38" s="181" t="n"/>
      <c r="M38" s="181" t="n"/>
      <c r="N38" s="181" t="n"/>
      <c r="O38" s="181" t="n"/>
      <c r="P38" s="181" t="n"/>
      <c r="Q38" s="181" t="n"/>
      <c r="R38" s="181" t="n"/>
      <c r="S38" s="181" t="n"/>
      <c r="T38" s="181" t="n"/>
      <c r="U38" s="181" t="n"/>
      <c r="V38" s="181" t="n"/>
      <c r="W38" s="181" t="n"/>
      <c r="X38" s="181" t="n"/>
      <c r="Y38" s="181" t="n"/>
      <c r="Z38" s="181" t="n"/>
    </row>
    <row r="39">
      <c r="A39" s="181" t="n"/>
      <c r="B39" s="181" t="n"/>
      <c r="C39" s="181" t="n"/>
      <c r="D39" s="181" t="n"/>
      <c r="E39" s="181" t="n"/>
      <c r="F39" s="181" t="n"/>
      <c r="G39" s="181" t="n"/>
      <c r="H39" s="181" t="n"/>
      <c r="I39" s="181" t="n"/>
      <c r="J39" s="181" t="n"/>
      <c r="K39" s="181" t="n"/>
      <c r="L39" s="181" t="n"/>
      <c r="M39" s="181" t="n"/>
      <c r="N39" s="181" t="n"/>
      <c r="O39" s="181" t="n"/>
      <c r="P39" s="181" t="n"/>
      <c r="Q39" s="181" t="n"/>
      <c r="R39" s="181" t="n"/>
      <c r="S39" s="181" t="n"/>
      <c r="T39" s="181" t="n"/>
      <c r="U39" s="181" t="n"/>
      <c r="V39" s="181" t="n"/>
      <c r="W39" s="181" t="n"/>
      <c r="X39" s="181" t="n"/>
      <c r="Y39" s="181" t="n"/>
      <c r="Z39" s="181" t="n"/>
    </row>
    <row r="40">
      <c r="A40" s="181" t="n"/>
      <c r="B40" s="181" t="n"/>
      <c r="C40" s="181" t="n"/>
      <c r="D40" s="181" t="n"/>
      <c r="E40" s="181" t="n"/>
      <c r="F40" s="181" t="n"/>
      <c r="G40" s="181" t="n"/>
      <c r="H40" s="181" t="n"/>
      <c r="I40" s="181" t="n"/>
      <c r="J40" s="181" t="n"/>
      <c r="K40" s="181" t="n"/>
      <c r="L40" s="181" t="n"/>
      <c r="M40" s="181" t="n"/>
      <c r="N40" s="181" t="n"/>
      <c r="O40" s="181" t="n"/>
      <c r="P40" s="181" t="n"/>
      <c r="Q40" s="181" t="n"/>
      <c r="R40" s="181" t="n"/>
      <c r="S40" s="181" t="n"/>
      <c r="T40" s="181" t="n"/>
      <c r="U40" s="181" t="n"/>
      <c r="V40" s="181" t="n"/>
      <c r="W40" s="181" t="n"/>
      <c r="X40" s="181" t="n"/>
      <c r="Y40" s="181" t="n"/>
      <c r="Z40" s="181" t="n"/>
    </row>
    <row r="41">
      <c r="A41" s="181" t="n"/>
      <c r="B41" s="181" t="n"/>
      <c r="C41" s="181" t="n"/>
      <c r="D41" s="181" t="n"/>
      <c r="E41" s="181" t="n"/>
      <c r="F41" s="181" t="n"/>
      <c r="G41" s="181" t="n"/>
      <c r="H41" s="181" t="n"/>
      <c r="I41" s="181" t="n"/>
      <c r="J41" s="181" t="n"/>
      <c r="K41" s="181" t="n"/>
      <c r="L41" s="181" t="n"/>
      <c r="M41" s="181" t="n"/>
      <c r="N41" s="181" t="n"/>
      <c r="O41" s="181" t="n"/>
      <c r="P41" s="181" t="n"/>
      <c r="Q41" s="181" t="n"/>
      <c r="R41" s="181" t="n"/>
      <c r="S41" s="181" t="n"/>
      <c r="T41" s="181" t="n"/>
      <c r="U41" s="181" t="n"/>
      <c r="V41" s="181" t="n"/>
      <c r="W41" s="181" t="n"/>
      <c r="X41" s="181" t="n"/>
      <c r="Y41" s="181" t="n"/>
      <c r="Z41" s="181" t="n"/>
    </row>
    <row r="42">
      <c r="A42" s="181" t="n"/>
      <c r="B42" s="181" t="n"/>
      <c r="C42" s="181" t="n"/>
      <c r="D42" s="181" t="n"/>
      <c r="E42" s="181" t="n"/>
      <c r="F42" s="181" t="n"/>
      <c r="G42" s="181" t="n"/>
      <c r="H42" s="181" t="n"/>
      <c r="I42" s="181" t="n"/>
      <c r="J42" s="181" t="n"/>
      <c r="K42" s="181" t="n"/>
      <c r="L42" s="181" t="n"/>
      <c r="M42" s="181" t="n"/>
      <c r="N42" s="181" t="n"/>
      <c r="O42" s="181" t="n"/>
      <c r="P42" s="181" t="n"/>
      <c r="Q42" s="181" t="n"/>
      <c r="R42" s="181" t="n"/>
      <c r="S42" s="181" t="n"/>
      <c r="T42" s="181" t="n"/>
      <c r="U42" s="181" t="n"/>
      <c r="V42" s="181" t="n"/>
      <c r="W42" s="181" t="n"/>
      <c r="X42" s="181" t="n"/>
      <c r="Y42" s="181" t="n"/>
      <c r="Z42" s="181" t="n"/>
    </row>
    <row r="43">
      <c r="A43" s="181" t="n"/>
      <c r="B43" s="181" t="n"/>
      <c r="C43" s="181" t="n"/>
      <c r="D43" s="181" t="n"/>
      <c r="E43" s="181" t="n"/>
      <c r="F43" s="181" t="n"/>
      <c r="G43" s="181" t="n"/>
      <c r="H43" s="181" t="n"/>
      <c r="I43" s="181" t="n"/>
      <c r="J43" s="181" t="n"/>
      <c r="K43" s="181" t="n"/>
      <c r="L43" s="181" t="n"/>
      <c r="M43" s="181" t="n"/>
      <c r="N43" s="181" t="n"/>
      <c r="O43" s="181" t="n"/>
      <c r="P43" s="181" t="n"/>
      <c r="Q43" s="181" t="n"/>
      <c r="R43" s="181" t="n"/>
      <c r="S43" s="181" t="n"/>
      <c r="T43" s="181" t="n"/>
      <c r="U43" s="181" t="n"/>
      <c r="V43" s="181" t="n"/>
      <c r="W43" s="181" t="n"/>
      <c r="X43" s="181" t="n"/>
      <c r="Y43" s="181" t="n"/>
      <c r="Z43" s="181" t="n"/>
    </row>
    <row r="44">
      <c r="A44" s="181" t="n"/>
      <c r="B44" s="181" t="n"/>
      <c r="C44" s="181" t="n"/>
      <c r="D44" s="181" t="n"/>
      <c r="E44" s="181" t="n"/>
      <c r="F44" s="181" t="n"/>
      <c r="G44" s="181" t="n"/>
      <c r="H44" s="181" t="n"/>
      <c r="I44" s="181" t="n"/>
      <c r="J44" s="181" t="n"/>
      <c r="K44" s="181" t="n"/>
      <c r="L44" s="181" t="n"/>
      <c r="M44" s="181" t="n"/>
      <c r="N44" s="181" t="n"/>
      <c r="O44" s="181" t="n"/>
      <c r="P44" s="181" t="n"/>
      <c r="Q44" s="181" t="n"/>
      <c r="R44" s="181" t="n"/>
      <c r="S44" s="181" t="n"/>
      <c r="T44" s="181" t="n"/>
      <c r="U44" s="181" t="n"/>
      <c r="V44" s="181" t="n"/>
      <c r="W44" s="181" t="n"/>
      <c r="X44" s="181" t="n"/>
      <c r="Y44" s="181" t="n"/>
      <c r="Z44" s="181" t="n"/>
    </row>
    <row r="45">
      <c r="A45" s="181" t="n"/>
      <c r="B45" s="181" t="n"/>
      <c r="C45" s="181" t="n"/>
      <c r="D45" s="181" t="n"/>
      <c r="E45" s="181" t="n"/>
      <c r="F45" s="181" t="n"/>
      <c r="G45" s="181" t="n"/>
      <c r="H45" s="181" t="n"/>
      <c r="I45" s="181" t="n"/>
      <c r="J45" s="181" t="n"/>
      <c r="K45" s="181" t="n"/>
      <c r="L45" s="181" t="n"/>
      <c r="M45" s="181" t="n"/>
      <c r="N45" s="181" t="n"/>
      <c r="O45" s="181" t="n"/>
      <c r="P45" s="181" t="n"/>
      <c r="Q45" s="181" t="n"/>
      <c r="R45" s="181" t="n"/>
      <c r="S45" s="181" t="n"/>
      <c r="T45" s="181" t="n"/>
      <c r="U45" s="181" t="n"/>
      <c r="V45" s="181" t="n"/>
      <c r="W45" s="181" t="n"/>
      <c r="X45" s="181" t="n"/>
      <c r="Y45" s="181" t="n"/>
      <c r="Z45" s="181" t="n"/>
    </row>
    <row r="46">
      <c r="A46" s="181" t="n"/>
      <c r="B46" s="181" t="n"/>
      <c r="C46" s="181" t="n"/>
      <c r="D46" s="181" t="n"/>
      <c r="E46" s="181" t="n"/>
      <c r="F46" s="181" t="n"/>
      <c r="G46" s="181" t="n"/>
      <c r="H46" s="181" t="n"/>
      <c r="I46" s="181" t="n"/>
      <c r="J46" s="181" t="n"/>
      <c r="K46" s="181" t="n"/>
      <c r="L46" s="181" t="n"/>
      <c r="M46" s="181" t="n"/>
      <c r="N46" s="181" t="n"/>
      <c r="O46" s="181" t="n"/>
      <c r="P46" s="181" t="n"/>
      <c r="Q46" s="181" t="n"/>
      <c r="R46" s="181" t="n"/>
      <c r="S46" s="181" t="n"/>
      <c r="T46" s="181" t="n"/>
      <c r="U46" s="181" t="n"/>
      <c r="V46" s="181" t="n"/>
      <c r="W46" s="181" t="n"/>
      <c r="X46" s="181" t="n"/>
      <c r="Y46" s="181" t="n"/>
      <c r="Z46" s="181" t="n"/>
    </row>
    <row r="47">
      <c r="A47" s="181" t="n"/>
      <c r="B47" s="181" t="n"/>
      <c r="C47" s="181" t="n"/>
      <c r="D47" s="181" t="n"/>
      <c r="E47" s="181" t="n"/>
      <c r="F47" s="181" t="n"/>
      <c r="G47" s="181" t="n"/>
      <c r="H47" s="181" t="n"/>
      <c r="I47" s="181" t="n"/>
      <c r="J47" s="181" t="n"/>
      <c r="K47" s="181" t="n"/>
      <c r="L47" s="181" t="n"/>
      <c r="M47" s="181" t="n"/>
      <c r="N47" s="181" t="n"/>
      <c r="O47" s="181" t="n"/>
      <c r="P47" s="181" t="n"/>
      <c r="Q47" s="181" t="n"/>
      <c r="R47" s="181" t="n"/>
      <c r="S47" s="181" t="n"/>
      <c r="T47" s="181" t="n"/>
      <c r="U47" s="181" t="n"/>
      <c r="V47" s="181" t="n"/>
      <c r="W47" s="181" t="n"/>
      <c r="X47" s="181" t="n"/>
      <c r="Y47" s="181" t="n"/>
      <c r="Z47" s="181" t="n"/>
    </row>
    <row r="48">
      <c r="A48" s="181" t="n"/>
      <c r="B48" s="181" t="n"/>
      <c r="C48" s="181" t="n"/>
      <c r="D48" s="181" t="n"/>
      <c r="E48" s="181" t="n"/>
      <c r="F48" s="181" t="n"/>
      <c r="G48" s="181" t="n"/>
      <c r="H48" s="181" t="n"/>
      <c r="I48" s="181" t="n"/>
      <c r="J48" s="181" t="n"/>
      <c r="K48" s="181" t="n"/>
      <c r="L48" s="181" t="n"/>
      <c r="M48" s="181" t="n"/>
      <c r="N48" s="181" t="n"/>
      <c r="O48" s="181" t="n"/>
      <c r="P48" s="181" t="n"/>
      <c r="Q48" s="181" t="n"/>
      <c r="R48" s="181" t="n"/>
      <c r="S48" s="181" t="n"/>
      <c r="T48" s="181" t="n"/>
      <c r="U48" s="181" t="n"/>
      <c r="V48" s="181" t="n"/>
      <c r="W48" s="181" t="n"/>
      <c r="X48" s="181" t="n"/>
      <c r="Y48" s="181" t="n"/>
      <c r="Z48" s="181" t="n"/>
    </row>
    <row r="49">
      <c r="A49" s="181" t="n"/>
      <c r="B49" s="181" t="n"/>
      <c r="C49" s="181" t="n"/>
      <c r="D49" s="181" t="n"/>
      <c r="E49" s="181" t="n"/>
      <c r="F49" s="181" t="n"/>
      <c r="G49" s="181" t="n"/>
      <c r="H49" s="181" t="n"/>
      <c r="I49" s="181" t="n"/>
      <c r="J49" s="181" t="n"/>
      <c r="K49" s="181" t="n"/>
      <c r="L49" s="181" t="n"/>
      <c r="M49" s="181" t="n"/>
      <c r="N49" s="181" t="n"/>
      <c r="O49" s="181" t="n"/>
      <c r="P49" s="181" t="n"/>
      <c r="Q49" s="181" t="n"/>
      <c r="R49" s="181" t="n"/>
      <c r="S49" s="181" t="n"/>
      <c r="T49" s="181" t="n"/>
      <c r="U49" s="181" t="n"/>
      <c r="V49" s="181" t="n"/>
      <c r="W49" s="181" t="n"/>
      <c r="X49" s="181" t="n"/>
      <c r="Y49" s="181" t="n"/>
      <c r="Z49" s="181" t="n"/>
    </row>
    <row r="50">
      <c r="A50" s="181" t="n"/>
      <c r="B50" s="181" t="n"/>
      <c r="C50" s="181" t="n"/>
      <c r="D50" s="181" t="n"/>
      <c r="E50" s="181" t="n"/>
      <c r="F50" s="181" t="n"/>
      <c r="G50" s="181" t="n"/>
      <c r="H50" s="181" t="n"/>
      <c r="I50" s="181" t="n"/>
      <c r="J50" s="181" t="n"/>
      <c r="K50" s="181" t="n"/>
      <c r="L50" s="181" t="n"/>
      <c r="M50" s="181" t="n"/>
      <c r="N50" s="181" t="n"/>
      <c r="O50" s="181" t="n"/>
      <c r="P50" s="181" t="n"/>
      <c r="Q50" s="181" t="n"/>
      <c r="R50" s="181" t="n"/>
      <c r="S50" s="181" t="n"/>
      <c r="T50" s="181" t="n"/>
      <c r="U50" s="181" t="n"/>
      <c r="V50" s="181" t="n"/>
      <c r="W50" s="181" t="n"/>
      <c r="X50" s="181" t="n"/>
      <c r="Y50" s="181" t="n"/>
      <c r="Z50" s="181" t="n"/>
    </row>
    <row r="51">
      <c r="A51" s="181" t="n"/>
      <c r="B51" s="181" t="n"/>
      <c r="C51" s="181" t="n"/>
      <c r="D51" s="181" t="n"/>
      <c r="E51" s="181" t="n"/>
      <c r="F51" s="181" t="n"/>
      <c r="G51" s="181" t="n"/>
      <c r="H51" s="181" t="n"/>
      <c r="I51" s="181" t="n"/>
      <c r="J51" s="181" t="n"/>
      <c r="K51" s="181" t="n"/>
      <c r="L51" s="181" t="n"/>
      <c r="M51" s="181" t="n"/>
      <c r="N51" s="181" t="n"/>
      <c r="O51" s="181" t="n"/>
      <c r="P51" s="181" t="n"/>
      <c r="Q51" s="181" t="n"/>
      <c r="R51" s="181" t="n"/>
      <c r="S51" s="181" t="n"/>
      <c r="T51" s="181" t="n"/>
      <c r="U51" s="181" t="n"/>
      <c r="V51" s="181" t="n"/>
      <c r="W51" s="181" t="n"/>
      <c r="X51" s="181" t="n"/>
      <c r="Y51" s="181" t="n"/>
      <c r="Z51" s="181" t="n"/>
    </row>
    <row r="52">
      <c r="A52" s="181" t="n"/>
      <c r="B52" s="181" t="n"/>
      <c r="C52" s="181" t="n"/>
      <c r="D52" s="181" t="n"/>
      <c r="E52" s="181" t="n"/>
      <c r="F52" s="181" t="n"/>
      <c r="G52" s="181" t="n"/>
      <c r="H52" s="181" t="n"/>
      <c r="I52" s="181" t="n"/>
      <c r="J52" s="181" t="n"/>
      <c r="K52" s="181" t="n"/>
      <c r="L52" s="181" t="n"/>
      <c r="M52" s="181" t="n"/>
      <c r="N52" s="181" t="n"/>
      <c r="O52" s="181" t="n"/>
      <c r="P52" s="181" t="n"/>
      <c r="Q52" s="181" t="n"/>
      <c r="R52" s="181" t="n"/>
      <c r="S52" s="181" t="n"/>
      <c r="T52" s="181" t="n"/>
      <c r="U52" s="181" t="n"/>
      <c r="V52" s="181" t="n"/>
      <c r="W52" s="181" t="n"/>
      <c r="X52" s="181" t="n"/>
      <c r="Y52" s="181" t="n"/>
      <c r="Z52" s="181" t="n"/>
    </row>
    <row r="53">
      <c r="A53" s="181" t="n"/>
      <c r="B53" s="181" t="n"/>
      <c r="C53" s="181" t="n"/>
      <c r="D53" s="181" t="n"/>
      <c r="E53" s="181" t="n"/>
      <c r="F53" s="181" t="n"/>
      <c r="G53" s="181" t="n"/>
      <c r="H53" s="181" t="n"/>
      <c r="I53" s="181" t="n"/>
      <c r="J53" s="181" t="n"/>
      <c r="K53" s="181" t="n"/>
      <c r="L53" s="181" t="n"/>
      <c r="M53" s="181" t="n"/>
      <c r="N53" s="181" t="n"/>
      <c r="O53" s="181" t="n"/>
      <c r="P53" s="181" t="n"/>
      <c r="Q53" s="181" t="n"/>
      <c r="R53" s="181" t="n"/>
      <c r="S53" s="181" t="n"/>
      <c r="T53" s="181" t="n"/>
      <c r="U53" s="181" t="n"/>
      <c r="V53" s="181" t="n"/>
      <c r="W53" s="181" t="n"/>
      <c r="X53" s="181" t="n"/>
      <c r="Y53" s="181" t="n"/>
      <c r="Z53" s="181" t="n"/>
    </row>
    <row r="54">
      <c r="A54" s="181" t="n"/>
      <c r="B54" s="181" t="n"/>
      <c r="C54" s="181" t="n"/>
      <c r="D54" s="181" t="n"/>
      <c r="E54" s="181" t="n"/>
      <c r="F54" s="181" t="n"/>
      <c r="G54" s="181" t="n"/>
      <c r="H54" s="181" t="n"/>
      <c r="I54" s="181" t="n"/>
      <c r="J54" s="181" t="n"/>
      <c r="K54" s="181" t="n"/>
      <c r="L54" s="181" t="n"/>
      <c r="M54" s="181" t="n"/>
      <c r="N54" s="181" t="n"/>
      <c r="O54" s="181" t="n"/>
      <c r="P54" s="181" t="n"/>
      <c r="Q54" s="181" t="n"/>
      <c r="R54" s="181" t="n"/>
      <c r="S54" s="181" t="n"/>
      <c r="T54" s="181" t="n"/>
      <c r="U54" s="181" t="n"/>
      <c r="V54" s="181" t="n"/>
      <c r="W54" s="181" t="n"/>
      <c r="X54" s="181" t="n"/>
      <c r="Y54" s="181" t="n"/>
      <c r="Z54" s="181" t="n"/>
    </row>
    <row r="55">
      <c r="A55" s="181" t="n"/>
      <c r="B55" s="181" t="n"/>
      <c r="C55" s="181" t="n"/>
      <c r="D55" s="181" t="n"/>
      <c r="E55" s="181" t="n"/>
      <c r="F55" s="181" t="n"/>
      <c r="G55" s="181" t="n"/>
      <c r="H55" s="181" t="n"/>
      <c r="I55" s="181" t="n"/>
      <c r="J55" s="181" t="n"/>
      <c r="K55" s="181" t="n"/>
      <c r="L55" s="181" t="n"/>
      <c r="M55" s="181" t="n"/>
      <c r="N55" s="181" t="n"/>
      <c r="O55" s="181" t="n"/>
      <c r="P55" s="181" t="n"/>
      <c r="Q55" s="181" t="n"/>
      <c r="R55" s="181" t="n"/>
      <c r="S55" s="181" t="n"/>
      <c r="T55" s="181" t="n"/>
      <c r="U55" s="181" t="n"/>
      <c r="V55" s="181" t="n"/>
      <c r="W55" s="181" t="n"/>
      <c r="X55" s="181" t="n"/>
      <c r="Y55" s="181" t="n"/>
      <c r="Z55" s="181" t="n"/>
    </row>
    <row r="56">
      <c r="A56" s="181" t="n"/>
      <c r="B56" s="181" t="n"/>
      <c r="C56" s="181" t="n"/>
      <c r="D56" s="181" t="n"/>
      <c r="E56" s="181" t="n"/>
      <c r="F56" s="181" t="n"/>
      <c r="G56" s="181" t="n"/>
      <c r="H56" s="181" t="n"/>
      <c r="I56" s="181" t="n"/>
      <c r="J56" s="181" t="n"/>
      <c r="K56" s="181" t="n"/>
      <c r="L56" s="181" t="n"/>
      <c r="M56" s="181" t="n"/>
      <c r="N56" s="181" t="n"/>
      <c r="O56" s="181" t="n"/>
      <c r="P56" s="181" t="n"/>
      <c r="Q56" s="181" t="n"/>
      <c r="R56" s="181" t="n"/>
      <c r="S56" s="181" t="n"/>
      <c r="T56" s="181" t="n"/>
      <c r="U56" s="181" t="n"/>
      <c r="V56" s="181" t="n"/>
      <c r="W56" s="181" t="n"/>
      <c r="X56" s="181" t="n"/>
      <c r="Y56" s="181" t="n"/>
      <c r="Z56" s="181" t="n"/>
    </row>
    <row r="57">
      <c r="A57" s="181" t="n"/>
      <c r="B57" s="181" t="n"/>
      <c r="C57" s="181" t="n"/>
      <c r="D57" s="181" t="n"/>
      <c r="E57" s="181" t="n"/>
      <c r="F57" s="181" t="n"/>
      <c r="G57" s="181" t="n"/>
      <c r="H57" s="181" t="n"/>
      <c r="I57" s="181" t="n"/>
      <c r="J57" s="181" t="n"/>
      <c r="K57" s="181" t="n"/>
      <c r="L57" s="181" t="n"/>
      <c r="M57" s="181" t="n"/>
      <c r="N57" s="181" t="n"/>
      <c r="O57" s="181" t="n"/>
      <c r="P57" s="181" t="n"/>
      <c r="Q57" s="181" t="n"/>
      <c r="R57" s="181" t="n"/>
      <c r="S57" s="181" t="n"/>
      <c r="T57" s="181" t="n"/>
      <c r="U57" s="181" t="n"/>
      <c r="V57" s="181" t="n"/>
      <c r="W57" s="181" t="n"/>
      <c r="X57" s="181" t="n"/>
      <c r="Y57" s="181" t="n"/>
      <c r="Z57" s="181" t="n"/>
    </row>
    <row r="58">
      <c r="A58" s="181" t="n"/>
      <c r="B58" s="181" t="n"/>
      <c r="C58" s="181" t="n"/>
      <c r="D58" s="181" t="n"/>
      <c r="E58" s="181" t="n"/>
      <c r="F58" s="181" t="n"/>
      <c r="G58" s="181" t="n"/>
      <c r="H58" s="181" t="n"/>
      <c r="I58" s="181" t="n"/>
      <c r="J58" s="181" t="n"/>
      <c r="K58" s="181" t="n"/>
      <c r="L58" s="181" t="n"/>
      <c r="M58" s="181" t="n"/>
      <c r="N58" s="181" t="n"/>
      <c r="O58" s="181" t="n"/>
      <c r="P58" s="181" t="n"/>
      <c r="Q58" s="181" t="n"/>
      <c r="R58" s="181" t="n"/>
      <c r="S58" s="181" t="n"/>
      <c r="T58" s="181" t="n"/>
      <c r="U58" s="181" t="n"/>
      <c r="V58" s="181" t="n"/>
      <c r="W58" s="181" t="n"/>
      <c r="X58" s="181" t="n"/>
      <c r="Y58" s="181" t="n"/>
      <c r="Z58" s="181" t="n"/>
    </row>
    <row r="59">
      <c r="A59" s="181" t="n"/>
      <c r="B59" s="181" t="n"/>
      <c r="C59" s="181" t="n"/>
      <c r="D59" s="181" t="n"/>
      <c r="E59" s="181" t="n"/>
      <c r="F59" s="181" t="n"/>
      <c r="G59" s="181" t="n"/>
      <c r="H59" s="181" t="n"/>
      <c r="I59" s="181" t="n"/>
      <c r="J59" s="181" t="n"/>
      <c r="K59" s="181" t="n"/>
      <c r="L59" s="181" t="n"/>
      <c r="M59" s="181" t="n"/>
      <c r="N59" s="181" t="n"/>
      <c r="O59" s="181" t="n"/>
      <c r="P59" s="181" t="n"/>
      <c r="Q59" s="181" t="n"/>
      <c r="R59" s="181" t="n"/>
      <c r="S59" s="181" t="n"/>
      <c r="T59" s="181" t="n"/>
      <c r="U59" s="181" t="n"/>
      <c r="V59" s="181" t="n"/>
      <c r="W59" s="181" t="n"/>
      <c r="X59" s="181" t="n"/>
      <c r="Y59" s="181" t="n"/>
      <c r="Z59" s="181" t="n"/>
    </row>
    <row r="60">
      <c r="A60" s="181" t="n"/>
      <c r="B60" s="181" t="n"/>
      <c r="C60" s="181" t="n"/>
      <c r="D60" s="181" t="n"/>
      <c r="E60" s="181" t="n"/>
      <c r="F60" s="181" t="n"/>
      <c r="G60" s="181" t="n"/>
      <c r="H60" s="181" t="n"/>
      <c r="I60" s="181" t="n"/>
      <c r="J60" s="181" t="n"/>
      <c r="K60" s="181" t="n"/>
      <c r="L60" s="181" t="n"/>
      <c r="M60" s="181" t="n"/>
      <c r="N60" s="181" t="n"/>
      <c r="O60" s="181" t="n"/>
      <c r="P60" s="181" t="n"/>
      <c r="Q60" s="181" t="n"/>
      <c r="R60" s="181" t="n"/>
      <c r="S60" s="181" t="n"/>
      <c r="T60" s="181" t="n"/>
      <c r="U60" s="181" t="n"/>
      <c r="V60" s="181" t="n"/>
      <c r="W60" s="181" t="n"/>
      <c r="X60" s="181" t="n"/>
      <c r="Y60" s="181" t="n"/>
      <c r="Z60" s="181" t="n"/>
    </row>
  </sheetData>
  <mergeCells count="6">
    <mergeCell ref="A18:H18"/>
    <mergeCell ref="A11:F11"/>
    <mergeCell ref="A2:I2"/>
    <mergeCell ref="A1:I1"/>
    <mergeCell ref="A4:I4"/>
    <mergeCell ref="A28:G28"/>
  </mergeCells>
  <conditionalFormatting sqref="B20:H25">
    <cfRule type="colorScale" priority="1">
      <colorScale>
        <cfvo type="min"/>
        <cfvo type="percentile" val="50"/>
        <cfvo type="max"/>
        <color rgb="FFF4CCCC"/>
        <color rgb="FFFFF2CC"/>
        <color rgb="FFD9EAD3"/>
      </colorScale>
    </cfRule>
  </conditionalFormatting>
  <pageMargins left="0.7" right="0.7" top="0.75" bottom="0.75" header="0.3" footer="0.3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51"/>
  <sheetViews>
    <sheetView workbookViewId="0">
      <selection activeCell="A1" sqref="A1"/>
    </sheetView>
  </sheetViews>
  <sheetFormatPr baseColWidth="8" defaultRowHeight="15"/>
  <cols>
    <col width="24" customWidth="1" style="266" min="1" max="1"/>
    <col width="20" customWidth="1" style="266" min="2" max="2"/>
    <col width="14" customWidth="1" style="266" min="3" max="3"/>
    <col width="42" customWidth="1" style="266" min="4" max="4"/>
    <col width="28" customWidth="1" style="266" min="5" max="5"/>
    <col width="22" customWidth="1" style="266" min="6" max="6"/>
    <col width="48" customWidth="1" style="266" min="7" max="7"/>
    <col width="42" customWidth="1" style="266" min="8" max="8"/>
  </cols>
  <sheetData>
    <row r="1" ht="28" customHeight="1" s="266">
      <c r="A1" s="327" t="inlineStr">
        <is>
          <t>Appendix &amp; Sources — Sardine Investment Case</t>
        </is>
      </c>
      <c r="B1" s="1" t="n"/>
      <c r="C1" s="1" t="n"/>
      <c r="D1" s="1" t="n"/>
      <c r="E1" s="1" t="n"/>
      <c r="F1" s="1" t="n"/>
      <c r="G1" s="1" t="n"/>
      <c r="H1" s="1" t="n"/>
    </row>
    <row r="2" ht="30" customHeight="1" s="266">
      <c r="A2" s="328" t="inlineStr">
        <is>
          <t>Purpose: source register, public-company evidence, model assumption documentation, and diligence gaps. Primary sources are prioritized; company metrics are company-reported unless noted otherwise.</t>
        </is>
      </c>
      <c r="B2" s="1" t="n"/>
      <c r="C2" s="1" t="n"/>
      <c r="D2" s="1" t="n"/>
      <c r="E2" s="1" t="n"/>
      <c r="F2" s="1" t="n"/>
      <c r="G2" s="1" t="n"/>
      <c r="H2" s="1" t="n"/>
    </row>
    <row r="3"/>
    <row r="4">
      <c r="A4" s="274" t="inlineStr">
        <is>
          <t>Legend</t>
        </is>
      </c>
      <c r="B4" s="275" t="inlineStr">
        <is>
          <t>Green = linked model value</t>
        </is>
      </c>
      <c r="C4" s="276" t="inlineStr">
        <is>
          <t>Blue = hardcoded fact / assumption</t>
        </is>
      </c>
      <c r="D4" s="274" t="inlineStr">
        <is>
          <t>Primary source = issuer / investor site</t>
        </is>
      </c>
      <c r="E4" s="274" t="inlineStr">
        <is>
          <t>Assumption = analyst-created</t>
        </is>
      </c>
      <c r="F4" s="274" t="inlineStr">
        <is>
          <t>Accessed</t>
        </is>
      </c>
      <c r="G4" s="274" t="inlineStr">
        <is>
          <t>2026-10-06</t>
        </is>
      </c>
      <c r="H4" s="274" t="n"/>
    </row>
    <row r="5"/>
    <row r="6">
      <c r="A6" s="329" t="inlineStr">
        <is>
          <t>A. Primary Source Register</t>
        </is>
      </c>
      <c r="B6" s="1" t="n"/>
      <c r="C6" s="1" t="n"/>
      <c r="D6" s="1" t="n"/>
      <c r="E6" s="1" t="n"/>
      <c r="F6" s="1" t="n"/>
      <c r="G6" s="1" t="n"/>
      <c r="H6" s="1" t="n"/>
    </row>
    <row r="7">
      <c r="A7" s="290" t="inlineStr">
        <is>
          <t>ID</t>
        </is>
      </c>
      <c r="B7" s="290" t="inlineStr">
        <is>
          <t>Source / Publisher</t>
        </is>
      </c>
      <c r="C7" s="290" t="inlineStr">
        <is>
          <t>Date</t>
        </is>
      </c>
      <c r="D7" s="290" t="inlineStr">
        <is>
          <t>Evidence / Claim</t>
        </is>
      </c>
      <c r="E7" s="290" t="inlineStr">
        <is>
          <t>Model / Memo Use</t>
        </is>
      </c>
      <c r="F7" s="290" t="inlineStr">
        <is>
          <t>Source Type</t>
        </is>
      </c>
      <c r="G7" s="290" t="inlineStr">
        <is>
          <t>URL</t>
        </is>
      </c>
      <c r="H7" s="290" t="inlineStr">
        <is>
          <t>Notes</t>
        </is>
      </c>
    </row>
    <row r="8">
      <c r="A8" s="291" t="inlineStr">
        <is>
          <t>S1</t>
        </is>
      </c>
      <c r="B8" s="291" t="inlineStr">
        <is>
          <t>Sardine — Series C announcement</t>
        </is>
      </c>
      <c r="C8" s="291" t="inlineStr">
        <is>
          <t>2025-02-11</t>
        </is>
      </c>
      <c r="D8" s="291" t="inlineStr">
        <is>
          <t>$70M Series C; $145M total raised; 130% YoY ARR growth in 2024; customer base doubled; 300+ enterprises across 70 countries; 2.2B+ devices profiled.</t>
        </is>
      </c>
      <c r="E8" s="291" t="inlineStr">
        <is>
          <t>Public traction, funding, network scale, product thesis</t>
        </is>
      </c>
      <c r="F8" s="291" t="inlineStr">
        <is>
          <t>Primary — company</t>
        </is>
      </c>
      <c r="G8" s="291" t="inlineStr">
        <is>
          <t>https://www.sardine.ai/blog/series-c-announcement</t>
        </is>
      </c>
      <c r="H8" s="291" t="inlineStr">
        <is>
          <t>Company-reported; validate ARR quality, retention, and customer concentration in diligence.</t>
        </is>
      </c>
    </row>
    <row r="9">
      <c r="A9" s="291" t="inlineStr">
        <is>
          <t>S2</t>
        </is>
      </c>
      <c r="B9" s="291" t="inlineStr">
        <is>
          <t>Sardine — National Bank of Canada partnership / Series C extension</t>
        </is>
      </c>
      <c r="C9" s="291" t="inlineStr">
        <is>
          <t>2026</t>
        </is>
      </c>
      <c r="D9" s="291" t="inlineStr">
        <is>
          <t>National Bank of Canada expanded its commercial relationship and led a $25M Series C extension; total funding reached $170M.</t>
        </is>
      </c>
      <c r="E9" s="291" t="inlineStr">
        <is>
          <t>2026 financing validation; bank-enterprise adoption</t>
        </is>
      </c>
      <c r="F9" s="291" t="inlineStr">
        <is>
          <t>Primary — company</t>
        </is>
      </c>
      <c r="G9" s="291" t="inlineStr">
        <is>
          <t>https://www.sardine.ai/jp/press/pr/digital-banking-fraud-prevention</t>
        </is>
      </c>
      <c r="H9" s="291" t="inlineStr">
        <is>
          <t>Commercial relationship is strategically relevant; financing valuation was not disclosed in the primary source.</t>
        </is>
      </c>
    </row>
    <row r="10">
      <c r="A10" s="291" t="inlineStr">
        <is>
          <t>S3</t>
        </is>
      </c>
      <c r="B10" s="291" t="inlineStr">
        <is>
          <t>Strategic bank use cases — analyst assessment</t>
        </is>
      </c>
      <c r="C10" s="291" t="inlineStr">
        <is>
          <t>Current</t>
        </is>
      </c>
      <c r="D10" s="291" t="inlineStr">
        <is>
          <t>Illustrative mapping of fraud, identity, payments and AML workflows to bank priorities.</t>
        </is>
      </c>
      <c r="E10" s="291" t="inlineStr">
        <is>
          <t>Strategic-fit framing and commercial-engagement thesis</t>
        </is>
      </c>
      <c r="F10" s="291" t="inlineStr">
        <is>
          <t>Analyst assessment</t>
        </is>
      </c>
      <c r="G10" s="291" t="n"/>
      <c r="H10" s="291" t="inlineStr">
        <is>
          <t>Useful for explaining why strategic fit matters in addition to financial return.</t>
        </is>
      </c>
    </row>
    <row r="11">
      <c r="A11" s="291" t="inlineStr">
        <is>
          <t>S4</t>
        </is>
      </c>
      <c r="B11" s="291" t="inlineStr">
        <is>
          <t>Competitive landscape — analyst assessment</t>
        </is>
      </c>
      <c r="C11" s="291" t="inlineStr">
        <is>
          <t>Current</t>
        </is>
      </c>
      <c r="D11" s="291" t="inlineStr">
        <is>
          <t>Fraud and identity alternatives include Feedzai, Socure, Prove, Incode, Callsign and Riskified.</t>
        </is>
      </c>
      <c r="E11" s="291" t="inlineStr">
        <is>
          <t>Competitive / portfolio-overlap analysis</t>
        </is>
      </c>
      <c r="F11" s="291" t="inlineStr">
        <is>
          <t>Analyst assessment</t>
        </is>
      </c>
      <c r="G11" s="291" t="n"/>
      <c r="H11" s="291" t="inlineStr">
        <is>
          <t>Competitive overlap is a diligence issue; Sardine must demonstrate incremental value.</t>
        </is>
      </c>
    </row>
    <row r="12">
      <c r="A12" s="292" t="n"/>
      <c r="B12" s="292" t="n"/>
      <c r="C12" s="292" t="n"/>
      <c r="D12" s="292" t="n"/>
      <c r="E12" s="292" t="n"/>
      <c r="F12" s="292" t="n"/>
      <c r="G12" s="292" t="n"/>
      <c r="H12" s="292" t="n"/>
    </row>
    <row r="13">
      <c r="A13" s="330" t="inlineStr">
        <is>
          <t>B. Public Evidence Used in the Investment Case</t>
        </is>
      </c>
      <c r="B13" s="1" t="n"/>
      <c r="C13" s="1" t="n"/>
      <c r="D13" s="1" t="n"/>
      <c r="E13" s="1" t="n"/>
      <c r="F13" s="1" t="n"/>
      <c r="G13" s="1" t="n"/>
      <c r="H13" s="1" t="n"/>
    </row>
    <row r="14">
      <c r="A14" s="290" t="inlineStr">
        <is>
          <t>Metric / Evidence</t>
        </is>
      </c>
      <c r="B14" s="290" t="inlineStr">
        <is>
          <t>Value</t>
        </is>
      </c>
      <c r="C14" s="290" t="inlineStr">
        <is>
          <t>Units</t>
        </is>
      </c>
      <c r="D14" s="290" t="inlineStr">
        <is>
          <t>As of</t>
        </is>
      </c>
      <c r="E14" s="290" t="inlineStr">
        <is>
          <t>Source ID</t>
        </is>
      </c>
      <c r="F14" s="290" t="inlineStr">
        <is>
          <t>Model Reference</t>
        </is>
      </c>
      <c r="G14" s="290" t="inlineStr">
        <is>
          <t>Status</t>
        </is>
      </c>
      <c r="H14" s="290" t="inlineStr">
        <is>
          <t>Analytical Note</t>
        </is>
      </c>
    </row>
    <row r="15">
      <c r="A15" s="294" t="inlineStr">
        <is>
          <t>2024 ARR growth</t>
        </is>
      </c>
      <c r="B15" s="331">
        <f>Assumptions!B6</f>
        <v/>
      </c>
      <c r="C15" s="294" t="inlineStr">
        <is>
          <t>% YoY</t>
        </is>
      </c>
      <c r="D15" s="294" t="inlineStr">
        <is>
          <t>2024</t>
        </is>
      </c>
      <c r="E15" s="294" t="inlineStr">
        <is>
          <t>S1</t>
        </is>
      </c>
      <c r="F15" s="294" t="inlineStr">
        <is>
          <t>Assumptions!B6</t>
        </is>
      </c>
      <c r="G15" s="294" t="inlineStr">
        <is>
          <t>Verified public</t>
        </is>
      </c>
      <c r="H15" s="294" t="inlineStr">
        <is>
          <t>Strong growth signal; absolute ARR remains undisclosed.</t>
        </is>
      </c>
    </row>
    <row r="16">
      <c r="A16" s="294" t="inlineStr">
        <is>
          <t>Series C financing</t>
        </is>
      </c>
      <c r="B16" s="332">
        <f>Assumptions!B7</f>
        <v/>
      </c>
      <c r="C16" s="294" t="inlineStr">
        <is>
          <t>$mm</t>
        </is>
      </c>
      <c r="D16" s="294" t="inlineStr">
        <is>
          <t>2025-02-11</t>
        </is>
      </c>
      <c r="E16" s="294" t="inlineStr">
        <is>
          <t>S1</t>
        </is>
      </c>
      <c r="F16" s="294" t="inlineStr">
        <is>
          <t>Assumptions!B7</t>
        </is>
      </c>
      <c r="G16" s="294" t="inlineStr">
        <is>
          <t>Verified public</t>
        </is>
      </c>
      <c r="H16" s="294" t="inlineStr">
        <is>
          <t>Led by Activant Capital.</t>
        </is>
      </c>
    </row>
    <row r="17">
      <c r="A17" s="294" t="inlineStr">
        <is>
          <t>Total raised after Series C</t>
        </is>
      </c>
      <c r="B17" s="332">
        <f>Assumptions!B8</f>
        <v/>
      </c>
      <c r="C17" s="294" t="inlineStr">
        <is>
          <t>$mm</t>
        </is>
      </c>
      <c r="D17" s="294" t="inlineStr">
        <is>
          <t>2025-02-11</t>
        </is>
      </c>
      <c r="E17" s="294" t="inlineStr">
        <is>
          <t>S1</t>
        </is>
      </c>
      <c r="F17" s="294" t="inlineStr">
        <is>
          <t>Assumptions!B8</t>
        </is>
      </c>
      <c r="G17" s="294" t="inlineStr">
        <is>
          <t>Verified public</t>
        </is>
      </c>
      <c r="H17" s="294" t="inlineStr">
        <is>
          <t>Company-reported cumulative funding.</t>
        </is>
      </c>
    </row>
    <row r="18">
      <c r="A18" s="294" t="inlineStr">
        <is>
          <t>Series C extension</t>
        </is>
      </c>
      <c r="B18" s="332">
        <f>Assumptions!B9</f>
        <v/>
      </c>
      <c r="C18" s="294" t="inlineStr">
        <is>
          <t>$mm</t>
        </is>
      </c>
      <c r="D18" s="294" t="inlineStr">
        <is>
          <t>2026</t>
        </is>
      </c>
      <c r="E18" s="294" t="inlineStr">
        <is>
          <t>S2</t>
        </is>
      </c>
      <c r="F18" s="294" t="inlineStr">
        <is>
          <t>Assumptions!B9</t>
        </is>
      </c>
      <c r="G18" s="294" t="inlineStr">
        <is>
          <t>Verified public</t>
        </is>
      </c>
      <c r="H18" s="294" t="inlineStr">
        <is>
          <t>Led by NAventures / National Bank of Canada.</t>
        </is>
      </c>
    </row>
    <row r="19">
      <c r="A19" s="294" t="inlineStr">
        <is>
          <t>Total funding after extension</t>
        </is>
      </c>
      <c r="B19" s="332">
        <f>Assumptions!B10</f>
        <v/>
      </c>
      <c r="C19" s="294" t="inlineStr">
        <is>
          <t>$mm</t>
        </is>
      </c>
      <c r="D19" s="294" t="inlineStr">
        <is>
          <t>2026</t>
        </is>
      </c>
      <c r="E19" s="294" t="inlineStr">
        <is>
          <t>S2</t>
        </is>
      </c>
      <c r="F19" s="294" t="inlineStr">
        <is>
          <t>Assumptions!B10</t>
        </is>
      </c>
      <c r="G19" s="294" t="inlineStr">
        <is>
          <t>Verified public</t>
        </is>
      </c>
      <c r="H19" s="294" t="inlineStr">
        <is>
          <t>Company-reported cumulative funding.</t>
        </is>
      </c>
    </row>
    <row r="20">
      <c r="A20" s="294" t="inlineStr">
        <is>
          <t>Enterprise customers</t>
        </is>
      </c>
      <c r="B20" s="291" t="inlineStr">
        <is>
          <t>300+</t>
        </is>
      </c>
      <c r="C20" s="294" t="inlineStr">
        <is>
          <t>companies</t>
        </is>
      </c>
      <c r="D20" s="294" t="inlineStr">
        <is>
          <t>2025-02-11</t>
        </is>
      </c>
      <c r="E20" s="294" t="inlineStr">
        <is>
          <t>S1</t>
        </is>
      </c>
      <c r="F20" s="294" t="inlineStr">
        <is>
          <t>Memo / Deck</t>
        </is>
      </c>
      <c r="G20" s="294" t="inlineStr">
        <is>
          <t>Verified public</t>
        </is>
      </c>
      <c r="H20" s="294" t="inlineStr">
        <is>
          <t>Scale indicator; customer quality and concentration still need diligence.</t>
        </is>
      </c>
    </row>
    <row r="21">
      <c r="A21" s="294" t="inlineStr">
        <is>
          <t>Geographic footprint</t>
        </is>
      </c>
      <c r="B21" s="291" t="inlineStr">
        <is>
          <t>70</t>
        </is>
      </c>
      <c r="C21" s="294" t="inlineStr">
        <is>
          <t>countries</t>
        </is>
      </c>
      <c r="D21" s="294" t="inlineStr">
        <is>
          <t>2025-02-11</t>
        </is>
      </c>
      <c r="E21" s="294" t="inlineStr">
        <is>
          <t>S1</t>
        </is>
      </c>
      <c r="F21" s="294" t="inlineStr">
        <is>
          <t>Memo / Deck</t>
        </is>
      </c>
      <c r="G21" s="294" t="inlineStr">
        <is>
          <t>Verified public</t>
        </is>
      </c>
      <c r="H21" s="294" t="inlineStr">
        <is>
          <t>Signals international applicability and added regulatory complexity.</t>
        </is>
      </c>
    </row>
    <row r="22">
      <c r="A22" s="294" t="inlineStr">
        <is>
          <t>Profiled devices</t>
        </is>
      </c>
      <c r="B22" s="291" t="inlineStr">
        <is>
          <t>2.2B+</t>
        </is>
      </c>
      <c r="C22" s="294" t="inlineStr">
        <is>
          <t>devices</t>
        </is>
      </c>
      <c r="D22" s="294" t="inlineStr">
        <is>
          <t>2025-02-11</t>
        </is>
      </c>
      <c r="E22" s="294" t="inlineStr">
        <is>
          <t>S1</t>
        </is>
      </c>
      <c r="F22" s="294" t="inlineStr">
        <is>
          <t>Memo / Deck</t>
        </is>
      </c>
      <c r="G22" s="294" t="inlineStr">
        <is>
          <t>Verified public</t>
        </is>
      </c>
      <c r="H22" s="294" t="inlineStr">
        <is>
          <t>Core support for network-effect thesis.</t>
        </is>
      </c>
    </row>
    <row r="23">
      <c r="A23" s="294" t="inlineStr">
        <is>
          <t>Customer base growth</t>
        </is>
      </c>
      <c r="B23" s="291" t="inlineStr">
        <is>
          <t>Doubled</t>
        </is>
      </c>
      <c r="C23" s="294" t="inlineStr">
        <is>
          <t>YoY</t>
        </is>
      </c>
      <c r="D23" s="294" t="inlineStr">
        <is>
          <t>2024</t>
        </is>
      </c>
      <c r="E23" s="294" t="inlineStr">
        <is>
          <t>S1</t>
        </is>
      </c>
      <c r="F23" s="294" t="inlineStr">
        <is>
          <t>Memo / Deck</t>
        </is>
      </c>
      <c r="G23" s="294" t="inlineStr">
        <is>
          <t>Verified public</t>
        </is>
      </c>
      <c r="H23" s="294" t="inlineStr">
        <is>
          <t>Useful growth corroboration alongside ARR growth.</t>
        </is>
      </c>
    </row>
    <row r="24">
      <c r="A24" s="294" t="inlineStr">
        <is>
          <t>NBC commercial relationship</t>
        </is>
      </c>
      <c r="B24" s="291" t="inlineStr">
        <is>
          <t>Expanded</t>
        </is>
      </c>
      <c r="C24" s="294" t="inlineStr">
        <is>
          <t>relationship</t>
        </is>
      </c>
      <c r="D24" s="294" t="inlineStr">
        <is>
          <t>2026</t>
        </is>
      </c>
      <c r="E24" s="294" t="inlineStr">
        <is>
          <t>S2</t>
        </is>
      </c>
      <c r="F24" s="294" t="inlineStr">
        <is>
          <t>Memo / Deck</t>
        </is>
      </c>
      <c r="G24" s="294" t="inlineStr">
        <is>
          <t>Verified public</t>
        </is>
      </c>
      <c r="H24" s="294" t="inlineStr">
        <is>
          <t>Bank adoption is relevant evidence of enterprise fit.</t>
        </is>
      </c>
    </row>
    <row r="25">
      <c r="A25" s="292" t="n"/>
      <c r="B25" s="292" t="n"/>
      <c r="C25" s="292" t="n"/>
      <c r="D25" s="292" t="n"/>
      <c r="E25" s="292" t="n"/>
      <c r="F25" s="292" t="n"/>
      <c r="G25" s="292" t="n"/>
      <c r="H25" s="292" t="n"/>
    </row>
    <row r="26">
      <c r="A26" s="330" t="inlineStr">
        <is>
          <t>C. Analyst Assumption Register</t>
        </is>
      </c>
      <c r="B26" s="1" t="n"/>
      <c r="C26" s="1" t="n"/>
      <c r="D26" s="1" t="n"/>
      <c r="E26" s="1" t="n"/>
      <c r="F26" s="1" t="n"/>
      <c r="G26" s="1" t="n"/>
      <c r="H26" s="1" t="n"/>
    </row>
    <row r="27">
      <c r="A27" s="290" t="inlineStr">
        <is>
          <t>Assumption</t>
        </is>
      </c>
      <c r="B27" s="290" t="inlineStr">
        <is>
          <t>Current Value</t>
        </is>
      </c>
      <c r="C27" s="290" t="inlineStr">
        <is>
          <t>Units</t>
        </is>
      </c>
      <c r="D27" s="290" t="inlineStr">
        <is>
          <t>Model Reference</t>
        </is>
      </c>
      <c r="E27" s="290" t="inlineStr">
        <is>
          <t>Classification</t>
        </is>
      </c>
      <c r="F27" s="290" t="inlineStr">
        <is>
          <t>Source / Basis</t>
        </is>
      </c>
      <c r="G27" s="290" t="inlineStr">
        <is>
          <t>Key Sensitivity</t>
        </is>
      </c>
      <c r="H27" s="290" t="inlineStr">
        <is>
          <t>Comment</t>
        </is>
      </c>
    </row>
    <row r="28">
      <c r="A28" s="294" t="inlineStr">
        <is>
          <t>a strategic investor investment</t>
        </is>
      </c>
      <c r="B28" s="332">
        <f>Assumptions!B14</f>
        <v/>
      </c>
      <c r="C28" s="294" t="inlineStr">
        <is>
          <t>$mm</t>
        </is>
      </c>
      <c r="D28" s="294" t="inlineStr">
        <is>
          <t>Assumptions!B14</t>
        </is>
      </c>
      <c r="E28" s="294" t="inlineStr">
        <is>
          <t>Illustrative deal assumption</t>
        </is>
      </c>
      <c r="F28" s="294" t="inlineStr">
        <is>
          <t>Analyst-created</t>
        </is>
      </c>
      <c r="G28" s="294" t="inlineStr">
        <is>
          <t>Ownership / check size</t>
        </is>
      </c>
      <c r="H28" s="294" t="inlineStr">
        <is>
          <t>Not a disclosed a bank commitment.</t>
        </is>
      </c>
    </row>
    <row r="29">
      <c r="A29" s="294" t="inlineStr">
        <is>
          <t>Entry post-money valuation</t>
        </is>
      </c>
      <c r="B29" s="332">
        <f>Assumptions!B15</f>
        <v/>
      </c>
      <c r="C29" s="294" t="inlineStr">
        <is>
          <t>$mm</t>
        </is>
      </c>
      <c r="D29" s="294" t="inlineStr">
        <is>
          <t>Assumptions!B15</t>
        </is>
      </c>
      <c r="E29" s="294" t="inlineStr">
        <is>
          <t>Illustrative deal assumption</t>
        </is>
      </c>
      <c r="F29" s="294" t="inlineStr">
        <is>
          <t>Analyst-created</t>
        </is>
      </c>
      <c r="G29" s="294" t="inlineStr">
        <is>
          <t>MOIC / IRR</t>
        </is>
      </c>
      <c r="H29" s="294" t="inlineStr">
        <is>
          <t>Primary-source valuation for the 2026 extension was not disclosed.</t>
        </is>
      </c>
    </row>
    <row r="30">
      <c r="A30" s="294" t="inlineStr">
        <is>
          <t>Pre-money FD shares</t>
        </is>
      </c>
      <c r="B30" s="333">
        <f>Assumptions!B17</f>
        <v/>
      </c>
      <c r="C30" s="294" t="inlineStr">
        <is>
          <t>mm shares</t>
        </is>
      </c>
      <c r="D30" s="294" t="inlineStr">
        <is>
          <t>Assumptions!B17</t>
        </is>
      </c>
      <c r="E30" s="294" t="inlineStr">
        <is>
          <t>Illustrative cap-table assumption</t>
        </is>
      </c>
      <c r="F30" s="294" t="inlineStr">
        <is>
          <t>Analyst-created</t>
        </is>
      </c>
      <c r="G30" s="294" t="inlineStr">
        <is>
          <t>Share count only</t>
        </is>
      </c>
      <c r="H30" s="294" t="inlineStr">
        <is>
          <t>Used solely to translate valuation into illustrative share economics.</t>
        </is>
      </c>
    </row>
    <row r="31">
      <c r="A31" s="294" t="inlineStr">
        <is>
          <t>Downside exit equity value</t>
        </is>
      </c>
      <c r="B31" s="332">
        <f>Assumptions!B23</f>
        <v/>
      </c>
      <c r="C31" s="294" t="inlineStr">
        <is>
          <t>$mm</t>
        </is>
      </c>
      <c r="D31" s="294" t="inlineStr">
        <is>
          <t>Assumptions!B23</t>
        </is>
      </c>
      <c r="E31" s="294" t="inlineStr">
        <is>
          <t>Scenario assumption</t>
        </is>
      </c>
      <c r="F31" s="294" t="inlineStr">
        <is>
          <t>Analyst-created</t>
        </is>
      </c>
      <c r="G31" s="294" t="inlineStr">
        <is>
          <t>Downside MOIC / IRR</t>
        </is>
      </c>
      <c r="H31" s="294" t="inlineStr">
        <is>
          <t>Represents limited category leadership / valuation compression.</t>
        </is>
      </c>
    </row>
    <row r="32">
      <c r="A32" s="294" t="inlineStr">
        <is>
          <t>Base exit equity value</t>
        </is>
      </c>
      <c r="B32" s="332">
        <f>Assumptions!B24</f>
        <v/>
      </c>
      <c r="C32" s="294" t="inlineStr">
        <is>
          <t>$mm</t>
        </is>
      </c>
      <c r="D32" s="294" t="inlineStr">
        <is>
          <t>Assumptions!B24</t>
        </is>
      </c>
      <c r="E32" s="294" t="inlineStr">
        <is>
          <t>Scenario assumption</t>
        </is>
      </c>
      <c r="F32" s="294" t="inlineStr">
        <is>
          <t>Analyst-created</t>
        </is>
      </c>
      <c r="G32" s="294" t="inlineStr">
        <is>
          <t>Base MOIC / IRR</t>
        </is>
      </c>
      <c r="H32" s="294" t="inlineStr">
        <is>
          <t>Requires Sardine to become a multi-billion-dollar strategic risk platform.</t>
        </is>
      </c>
    </row>
    <row r="33">
      <c r="A33" s="294" t="inlineStr">
        <is>
          <t>Upside exit equity value</t>
        </is>
      </c>
      <c r="B33" s="332">
        <f>Assumptions!B25</f>
        <v/>
      </c>
      <c r="C33" s="294" t="inlineStr">
        <is>
          <t>$mm</t>
        </is>
      </c>
      <c r="D33" s="294" t="inlineStr">
        <is>
          <t>Assumptions!B25</t>
        </is>
      </c>
      <c r="E33" s="294" t="inlineStr">
        <is>
          <t>Scenario assumption</t>
        </is>
      </c>
      <c r="F33" s="294" t="inlineStr">
        <is>
          <t>Analyst-created</t>
        </is>
      </c>
      <c r="G33" s="294" t="inlineStr">
        <is>
          <t>Upside MOIC / IRR</t>
        </is>
      </c>
      <c r="H33" s="294" t="inlineStr">
        <is>
          <t>Requires category leadership and strong bank adoption.</t>
        </is>
      </c>
    </row>
    <row r="34">
      <c r="A34" s="294" t="inlineStr">
        <is>
          <t>Downside future dilution</t>
        </is>
      </c>
      <c r="B34" s="334">
        <f>Assumptions!C23</f>
        <v/>
      </c>
      <c r="C34" s="294" t="inlineStr">
        <is>
          <t>%</t>
        </is>
      </c>
      <c r="D34" s="294" t="inlineStr">
        <is>
          <t>Assumptions!C23</t>
        </is>
      </c>
      <c r="E34" s="294" t="inlineStr">
        <is>
          <t>Scenario assumption</t>
        </is>
      </c>
      <c r="F34" s="294" t="inlineStr">
        <is>
          <t>Analyst-created</t>
        </is>
      </c>
      <c r="G34" s="294" t="inlineStr">
        <is>
          <t>Exit ownership</t>
        </is>
      </c>
      <c r="H34" s="294" t="inlineStr">
        <is>
          <t>Assumes heavier financing needs.</t>
        </is>
      </c>
    </row>
    <row r="35">
      <c r="A35" s="294" t="inlineStr">
        <is>
          <t>Base future dilution</t>
        </is>
      </c>
      <c r="B35" s="334">
        <f>Assumptions!C24</f>
        <v/>
      </c>
      <c r="C35" s="294" t="inlineStr">
        <is>
          <t>%</t>
        </is>
      </c>
      <c r="D35" s="294" t="inlineStr">
        <is>
          <t>Assumptions!C24</t>
        </is>
      </c>
      <c r="E35" s="294" t="inlineStr">
        <is>
          <t>Scenario assumption</t>
        </is>
      </c>
      <c r="F35" s="294" t="inlineStr">
        <is>
          <t>Analyst-created</t>
        </is>
      </c>
      <c r="G35" s="294" t="inlineStr">
        <is>
          <t>Exit ownership</t>
        </is>
      </c>
      <c r="H35" s="294" t="inlineStr">
        <is>
          <t>Central case.</t>
        </is>
      </c>
    </row>
    <row r="36">
      <c r="A36" s="294" t="inlineStr">
        <is>
          <t>Upside future dilution</t>
        </is>
      </c>
      <c r="B36" s="334">
        <f>Assumptions!C25</f>
        <v/>
      </c>
      <c r="C36" s="294" t="inlineStr">
        <is>
          <t>%</t>
        </is>
      </c>
      <c r="D36" s="294" t="inlineStr">
        <is>
          <t>Assumptions!C25</t>
        </is>
      </c>
      <c r="E36" s="294" t="inlineStr">
        <is>
          <t>Scenario assumption</t>
        </is>
      </c>
      <c r="F36" s="294" t="inlineStr">
        <is>
          <t>Analyst-created</t>
        </is>
      </c>
      <c r="G36" s="294" t="inlineStr">
        <is>
          <t>Exit ownership</t>
        </is>
      </c>
      <c r="H36" s="294" t="inlineStr">
        <is>
          <t>Assumes stronger capital efficiency / value creation.</t>
        </is>
      </c>
    </row>
    <row r="37">
      <c r="A37" s="294" t="inlineStr">
        <is>
          <t>Illustrative ARR at entry</t>
        </is>
      </c>
      <c r="B37" s="332">
        <f>Assumptions!B29</f>
        <v/>
      </c>
      <c r="C37" s="294" t="inlineStr">
        <is>
          <t>$mm</t>
        </is>
      </c>
      <c r="D37" s="294" t="inlineStr">
        <is>
          <t>Assumptions!B29</t>
        </is>
      </c>
      <c r="E37" s="294" t="inlineStr">
        <is>
          <t>Operating validation assumption</t>
        </is>
      </c>
      <c r="F37" s="294" t="inlineStr">
        <is>
          <t>Analyst-created</t>
        </is>
      </c>
      <c r="G37" s="294" t="inlineStr">
        <is>
          <t>Entry ARR multiple</t>
        </is>
      </c>
      <c r="H37" s="294" t="inlineStr">
        <is>
          <t>Not company-disclosed; sensitivity placeholder only.</t>
        </is>
      </c>
    </row>
    <row r="38">
      <c r="A38" s="294" t="inlineStr">
        <is>
          <t>2027 ARR growth</t>
        </is>
      </c>
      <c r="B38" s="334">
        <f>Assumptions!B31</f>
        <v/>
      </c>
      <c r="C38" s="294" t="inlineStr">
        <is>
          <t>%</t>
        </is>
      </c>
      <c r="D38" s="294" t="inlineStr">
        <is>
          <t>Assumptions!B31</t>
        </is>
      </c>
      <c r="E38" s="294" t="inlineStr">
        <is>
          <t>Operating validation assumption</t>
        </is>
      </c>
      <c r="F38" s="294" t="inlineStr">
        <is>
          <t>Analyst-created</t>
        </is>
      </c>
      <c r="G38" s="294" t="inlineStr">
        <is>
          <t>Forward ARR</t>
        </is>
      </c>
      <c r="H38" s="294" t="inlineStr">
        <is>
          <t>Sensitivity input, not management guidance.</t>
        </is>
      </c>
    </row>
    <row r="39">
      <c r="A39" s="294" t="inlineStr">
        <is>
          <t>2028 ARR growth</t>
        </is>
      </c>
      <c r="B39" s="334">
        <f>Assumptions!B32</f>
        <v/>
      </c>
      <c r="C39" s="294" t="inlineStr">
        <is>
          <t>%</t>
        </is>
      </c>
      <c r="D39" s="294" t="inlineStr">
        <is>
          <t>Assumptions!B32</t>
        </is>
      </c>
      <c r="E39" s="294" t="inlineStr">
        <is>
          <t>Operating validation assumption</t>
        </is>
      </c>
      <c r="F39" s="294" t="inlineStr">
        <is>
          <t>Analyst-created</t>
        </is>
      </c>
      <c r="G39" s="294" t="inlineStr">
        <is>
          <t>Forward ARR</t>
        </is>
      </c>
      <c r="H39" s="294" t="inlineStr">
        <is>
          <t>Sensitivity input, not management guidance.</t>
        </is>
      </c>
    </row>
    <row r="40">
      <c r="A40" s="294" t="inlineStr">
        <is>
          <t>2029 ARR growth</t>
        </is>
      </c>
      <c r="B40" s="334">
        <f>Assumptions!B33</f>
        <v/>
      </c>
      <c r="C40" s="294" t="inlineStr">
        <is>
          <t>%</t>
        </is>
      </c>
      <c r="D40" s="294" t="inlineStr">
        <is>
          <t>Assumptions!B33</t>
        </is>
      </c>
      <c r="E40" s="294" t="inlineStr">
        <is>
          <t>Operating validation assumption</t>
        </is>
      </c>
      <c r="F40" s="294" t="inlineStr">
        <is>
          <t>Analyst-created</t>
        </is>
      </c>
      <c r="G40" s="294" t="inlineStr">
        <is>
          <t>Forward ARR</t>
        </is>
      </c>
      <c r="H40" s="294" t="inlineStr">
        <is>
          <t>Sensitivity input, not management guidance.</t>
        </is>
      </c>
    </row>
    <row r="41">
      <c r="A41" s="294" t="inlineStr">
        <is>
          <t>2030 ARR growth</t>
        </is>
      </c>
      <c r="B41" s="334">
        <f>Assumptions!B34</f>
        <v/>
      </c>
      <c r="C41" s="294" t="inlineStr">
        <is>
          <t>%</t>
        </is>
      </c>
      <c r="D41" s="294" t="inlineStr">
        <is>
          <t>Assumptions!B34</t>
        </is>
      </c>
      <c r="E41" s="294" t="inlineStr">
        <is>
          <t>Operating validation assumption</t>
        </is>
      </c>
      <c r="F41" s="294" t="inlineStr">
        <is>
          <t>Analyst-created</t>
        </is>
      </c>
      <c r="G41" s="294" t="inlineStr">
        <is>
          <t>Forward ARR</t>
        </is>
      </c>
      <c r="H41" s="294" t="inlineStr">
        <is>
          <t>Sensitivity input, not management guidance.</t>
        </is>
      </c>
    </row>
    <row r="42">
      <c r="A42" s="292" t="n"/>
      <c r="B42" s="292" t="n"/>
      <c r="C42" s="292" t="n"/>
      <c r="D42" s="292" t="n"/>
      <c r="E42" s="292" t="n"/>
      <c r="F42" s="292" t="n"/>
      <c r="G42" s="292" t="n"/>
      <c r="H42" s="292" t="n"/>
    </row>
    <row r="43">
      <c r="A43" s="330" t="inlineStr">
        <is>
          <t>D. Material Diligence Gaps / Information Not Publicly Verified</t>
        </is>
      </c>
      <c r="B43" s="1" t="n"/>
      <c r="C43" s="1" t="n"/>
      <c r="D43" s="1" t="n"/>
      <c r="E43" s="1" t="n"/>
      <c r="F43" s="1" t="n"/>
      <c r="G43" s="1" t="n"/>
      <c r="H43" s="1" t="n"/>
    </row>
    <row r="44">
      <c r="A44" s="290" t="inlineStr">
        <is>
          <t>Data Needed</t>
        </is>
      </c>
      <c r="B44" s="290" t="inlineStr">
        <is>
          <t>Why It Matters</t>
        </is>
      </c>
      <c r="C44" s="290" t="inlineStr">
        <is>
          <t>Current Treatment</t>
        </is>
      </c>
      <c r="D44" s="290" t="inlineStr">
        <is>
          <t>Priority</t>
        </is>
      </c>
      <c r="E44" s="290" t="inlineStr">
        <is>
          <t>Potential Source</t>
        </is>
      </c>
      <c r="F44" s="290" t="inlineStr">
        <is>
          <t>Model Impact</t>
        </is>
      </c>
      <c r="G44" s="290" t="inlineStr">
        <is>
          <t>Status</t>
        </is>
      </c>
      <c r="H44" s="290" t="inlineStr">
        <is>
          <t>Notes</t>
        </is>
      </c>
    </row>
    <row r="45">
      <c r="A45" s="291" t="inlineStr">
        <is>
          <t>Current ARR / revenue</t>
        </is>
      </c>
      <c r="B45" s="291" t="inlineStr">
        <is>
          <t>Determines entry multiple and growth durability</t>
        </is>
      </c>
      <c r="C45" s="291" t="inlineStr">
        <is>
          <t>Illustrative $60M ARR assumption</t>
        </is>
      </c>
      <c r="D45" s="291" t="inlineStr">
        <is>
          <t>High</t>
        </is>
      </c>
      <c r="E45" s="291" t="inlineStr">
        <is>
          <t>Management / data room</t>
        </is>
      </c>
      <c r="F45" s="291" t="inlineStr">
        <is>
          <t>Valuation, returns</t>
        </is>
      </c>
      <c r="G45" s="291" t="inlineStr">
        <is>
          <t>Open</t>
        </is>
      </c>
      <c r="H45" s="291" t="inlineStr">
        <is>
          <t>Do not present the illustrative ARR as company-disclosed.</t>
        </is>
      </c>
    </row>
    <row r="46">
      <c r="A46" s="291" t="inlineStr">
        <is>
          <t>Latest financing valuation and security terms</t>
        </is>
      </c>
      <c r="B46" s="291" t="inlineStr">
        <is>
          <t>Determines actual entry economics and downside protection</t>
        </is>
      </c>
      <c r="C46" s="291" t="inlineStr">
        <is>
          <t>$900M post-money assumption</t>
        </is>
      </c>
      <c r="D46" s="291" t="inlineStr">
        <is>
          <t>High</t>
        </is>
      </c>
      <c r="E46" s="291" t="inlineStr">
        <is>
          <t>Term sheet / cap table</t>
        </is>
      </c>
      <c r="F46" s="291" t="inlineStr">
        <is>
          <t>Ownership, MOIC, IRR</t>
        </is>
      </c>
      <c r="G46" s="291" t="inlineStr">
        <is>
          <t>Open</t>
        </is>
      </c>
      <c r="H46" s="291" t="inlineStr">
        <is>
          <t>Need liquidation preference, option pool and participation rights.</t>
        </is>
      </c>
    </row>
    <row r="47">
      <c r="A47" s="291" t="inlineStr">
        <is>
          <t>NRR / GRR / logo retention</t>
        </is>
      </c>
      <c r="B47" s="291" t="inlineStr">
        <is>
          <t>Tests expansion and stickiness</t>
        </is>
      </c>
      <c r="C47" s="291" t="inlineStr">
        <is>
          <t>Not modeled</t>
        </is>
      </c>
      <c r="D47" s="291" t="inlineStr">
        <is>
          <t>High</t>
        </is>
      </c>
      <c r="E47" s="291" t="inlineStr">
        <is>
          <t>Management / customer cohorts</t>
        </is>
      </c>
      <c r="F47" s="291" t="inlineStr">
        <is>
          <t>Revenue durability</t>
        </is>
      </c>
      <c r="G47" s="291" t="inlineStr">
        <is>
          <t>Open</t>
        </is>
      </c>
      <c r="H47" s="291" t="inlineStr">
        <is>
          <t>Critical for enterprise software underwriting.</t>
        </is>
      </c>
    </row>
    <row r="48">
      <c r="A48" s="291" t="inlineStr">
        <is>
          <t>Gross margin / contribution margin</t>
        </is>
      </c>
      <c r="B48" s="291" t="inlineStr">
        <is>
          <t>Tests software economics and infrastructure intensity</t>
        </is>
      </c>
      <c r="C48" s="291" t="inlineStr">
        <is>
          <t>Not modeled</t>
        </is>
      </c>
      <c r="D48" s="291" t="inlineStr">
        <is>
          <t>Medium</t>
        </is>
      </c>
      <c r="E48" s="291" t="inlineStr">
        <is>
          <t>Financial statements</t>
        </is>
      </c>
      <c r="F48" s="291" t="inlineStr">
        <is>
          <t>Operating leverage</t>
        </is>
      </c>
      <c r="G48" s="291" t="inlineStr">
        <is>
          <t>Open</t>
        </is>
      </c>
      <c r="H48" s="291" t="inlineStr">
        <is>
          <t>Relevant if data / model serving costs are material.</t>
        </is>
      </c>
    </row>
    <row r="49">
      <c r="A49" s="291" t="inlineStr">
        <is>
          <t>Customer concentration</t>
        </is>
      </c>
      <c r="B49" s="291" t="inlineStr">
        <is>
          <t>Tests dependency on top accounts</t>
        </is>
      </c>
      <c r="C49" s="291" t="inlineStr">
        <is>
          <t>Not modeled</t>
        </is>
      </c>
      <c r="D49" s="291" t="inlineStr">
        <is>
          <t>High</t>
        </is>
      </c>
      <c r="E49" s="291" t="inlineStr">
        <is>
          <t>Revenue by customer</t>
        </is>
      </c>
      <c r="F49" s="291" t="inlineStr">
        <is>
          <t>Risk case</t>
        </is>
      </c>
      <c r="G49" s="291" t="inlineStr">
        <is>
          <t>Open</t>
        </is>
      </c>
      <c r="H49" s="291" t="inlineStr">
        <is>
          <t>Need top-10 concentration and contract duration.</t>
        </is>
      </c>
    </row>
    <row r="50">
      <c r="A50" s="291" t="inlineStr">
        <is>
          <t>Fraud-model lift vs. incumbents</t>
        </is>
      </c>
      <c r="B50" s="291" t="inlineStr">
        <is>
          <t>Validates technical moat</t>
        </is>
      </c>
      <c r="C50" s="291" t="inlineStr">
        <is>
          <t>Qualitative thesis only</t>
        </is>
      </c>
      <c r="D50" s="291" t="inlineStr">
        <is>
          <t>High</t>
        </is>
      </c>
      <c r="E50" s="291" t="inlineStr">
        <is>
          <t>Technical diligence / customer references</t>
        </is>
      </c>
      <c r="F50" s="291" t="inlineStr">
        <is>
          <t>Strategic fit</t>
        </is>
      </c>
      <c r="G50" s="291" t="inlineStr">
        <is>
          <t>Open</t>
        </is>
      </c>
      <c r="H50" s="291" t="inlineStr">
        <is>
          <t>Compare precision, recall, false-positive rate and implementation burden.</t>
        </is>
      </c>
    </row>
    <row r="51">
      <c r="A51" s="291" t="inlineStr">
        <is>
          <t>Commercial fit with a bank</t>
        </is>
      </c>
      <c r="B51" s="291" t="inlineStr">
        <is>
          <t>Tests strategic rationale</t>
        </is>
      </c>
      <c r="C51" s="291" t="inlineStr">
        <is>
          <t>Use-case mapping only</t>
        </is>
      </c>
      <c r="D51" s="291" t="inlineStr">
        <is>
          <t>High</t>
        </is>
      </c>
      <c r="E51" s="291" t="inlineStr">
        <is>
          <t>Internal business unit diligence</t>
        </is>
      </c>
      <c r="F51" s="291" t="inlineStr">
        <is>
          <t>Strategic value</t>
        </is>
      </c>
      <c r="G51" s="291" t="inlineStr">
        <is>
          <t>Open</t>
        </is>
      </c>
      <c r="H51" s="291" t="inlineStr">
        <is>
          <t>Identify one or two concrete pilot opportunities before approval.</t>
        </is>
      </c>
    </row>
  </sheetData>
  <mergeCells count="6">
    <mergeCell ref="A26:H26"/>
    <mergeCell ref="A43:H43"/>
    <mergeCell ref="A2:H2"/>
    <mergeCell ref="A13:H13"/>
    <mergeCell ref="A1:H1"/>
    <mergeCell ref="A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2026-10-06T21:45:32Z</dcterms:created>
  <dcterms:modified xmlns:dcterms="http://purl.org/dc/terms/" xmlns:xsi="http://www.w3.org/2001/XMLSchema-instance" xsi:type="dcterms:W3CDTF">2026-10-06T21:45:32Z</dcterms:modified>
</cp:coreProperties>
</file>